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FDE869-C64B-405F-8AE2-ED0B516B8F3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Support" sheetId="1" r:id="rId2"/>
  </sheets>
  <externalReferences>
    <externalReference r:id="rId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4" i="2"/>
  <c r="G7" i="2"/>
  <c r="B9" i="2"/>
  <c r="D9" i="2"/>
  <c r="A10" i="2"/>
  <c r="B10" i="2"/>
  <c r="D10" i="2"/>
  <c r="G10" i="2"/>
  <c r="A11" i="2"/>
  <c r="B11" i="2"/>
  <c r="D11" i="2"/>
  <c r="G11" i="2"/>
  <c r="A12" i="2"/>
  <c r="B12" i="2"/>
  <c r="D12" i="2"/>
  <c r="E12" i="2"/>
  <c r="G12" i="2"/>
  <c r="A13" i="2"/>
  <c r="B13" i="2"/>
  <c r="D13" i="2"/>
  <c r="E13" i="2"/>
  <c r="G13" i="2"/>
  <c r="A14" i="2"/>
  <c r="B14" i="2"/>
  <c r="D14" i="2"/>
  <c r="E14" i="2"/>
  <c r="G14" i="2"/>
  <c r="A15" i="2"/>
  <c r="B15" i="2"/>
  <c r="D15" i="2"/>
  <c r="E15" i="2"/>
  <c r="G15" i="2"/>
  <c r="A16" i="2"/>
  <c r="B16" i="2"/>
  <c r="D16" i="2"/>
  <c r="E16" i="2"/>
  <c r="G16" i="2"/>
  <c r="A17" i="2"/>
  <c r="B17" i="2"/>
  <c r="D17" i="2"/>
  <c r="E17" i="2"/>
  <c r="G17" i="2"/>
  <c r="A18" i="2"/>
  <c r="B18" i="2"/>
  <c r="D18" i="2"/>
  <c r="E18" i="2"/>
  <c r="G18" i="2"/>
  <c r="A19" i="2"/>
  <c r="B19" i="2"/>
  <c r="D19" i="2"/>
  <c r="E19" i="2"/>
  <c r="G19" i="2"/>
  <c r="A20" i="2"/>
  <c r="B20" i="2"/>
  <c r="D20" i="2"/>
  <c r="E20" i="2"/>
  <c r="G20" i="2"/>
  <c r="A21" i="2"/>
  <c r="B21" i="2"/>
  <c r="D21" i="2"/>
  <c r="E21" i="2"/>
  <c r="G21" i="2"/>
  <c r="A22" i="2"/>
  <c r="B22" i="2"/>
  <c r="D22" i="2"/>
  <c r="E22" i="2"/>
  <c r="G22" i="2"/>
  <c r="A23" i="2"/>
  <c r="B23" i="2"/>
  <c r="D23" i="2"/>
  <c r="E23" i="2"/>
  <c r="G23" i="2"/>
  <c r="A24" i="2"/>
  <c r="B24" i="2"/>
  <c r="D24" i="2"/>
  <c r="E24" i="2"/>
  <c r="G24" i="2"/>
  <c r="A25" i="2"/>
  <c r="B25" i="2"/>
  <c r="D25" i="2"/>
  <c r="E25" i="2"/>
  <c r="G25" i="2"/>
  <c r="A26" i="2"/>
  <c r="B26" i="2"/>
  <c r="D26" i="2"/>
  <c r="E26" i="2"/>
  <c r="G26" i="2"/>
  <c r="A27" i="2"/>
  <c r="B27" i="2"/>
  <c r="D27" i="2"/>
  <c r="E27" i="2"/>
  <c r="G27" i="2"/>
  <c r="A28" i="2"/>
  <c r="B28" i="2"/>
  <c r="D28" i="2"/>
  <c r="E28" i="2"/>
  <c r="G28" i="2"/>
  <c r="A29" i="2"/>
  <c r="B29" i="2"/>
  <c r="D29" i="2"/>
  <c r="E29" i="2"/>
  <c r="G29" i="2"/>
  <c r="A30" i="2"/>
  <c r="B30" i="2"/>
  <c r="D30" i="2"/>
  <c r="E30" i="2"/>
  <c r="G30" i="2"/>
  <c r="A31" i="2"/>
  <c r="B31" i="2"/>
  <c r="D31" i="2"/>
  <c r="E31" i="2"/>
  <c r="G31" i="2"/>
  <c r="A32" i="2"/>
  <c r="B32" i="2"/>
  <c r="D32" i="2"/>
  <c r="E32" i="2"/>
  <c r="G32" i="2"/>
  <c r="A33" i="2"/>
  <c r="B33" i="2"/>
  <c r="D33" i="2"/>
  <c r="E33" i="2"/>
  <c r="G33" i="2"/>
  <c r="A34" i="2"/>
  <c r="B34" i="2"/>
  <c r="D34" i="2"/>
  <c r="E34" i="2"/>
  <c r="G34" i="2"/>
  <c r="A35" i="2"/>
  <c r="B35" i="2"/>
  <c r="D35" i="2"/>
  <c r="E35" i="2"/>
  <c r="G35" i="2"/>
  <c r="A36" i="2"/>
  <c r="B36" i="2"/>
  <c r="D36" i="2"/>
  <c r="E36" i="2"/>
  <c r="G36" i="2"/>
  <c r="A37" i="2"/>
  <c r="B37" i="2"/>
  <c r="D37" i="2"/>
  <c r="E37" i="2"/>
  <c r="G37" i="2"/>
  <c r="A38" i="2"/>
  <c r="B38" i="2"/>
  <c r="D38" i="2"/>
  <c r="E38" i="2"/>
  <c r="G38" i="2"/>
  <c r="A39" i="2"/>
  <c r="B39" i="2"/>
  <c r="D39" i="2"/>
  <c r="E39" i="2"/>
  <c r="G39" i="2"/>
  <c r="A40" i="2"/>
  <c r="B40" i="2"/>
  <c r="D40" i="2"/>
  <c r="E40" i="2"/>
  <c r="G40" i="2"/>
  <c r="A41" i="2"/>
  <c r="B41" i="2"/>
  <c r="D41" i="2"/>
  <c r="E41" i="2"/>
  <c r="G41" i="2"/>
  <c r="A42" i="2"/>
  <c r="B42" i="2"/>
  <c r="D42" i="2"/>
  <c r="E42" i="2"/>
  <c r="G42" i="2"/>
  <c r="A43" i="2"/>
  <c r="B43" i="2"/>
  <c r="D43" i="2"/>
  <c r="E43" i="2"/>
  <c r="G43" i="2"/>
  <c r="A44" i="2"/>
  <c r="B44" i="2"/>
  <c r="D44" i="2"/>
  <c r="E44" i="2"/>
  <c r="G44" i="2"/>
  <c r="A45" i="2"/>
  <c r="B45" i="2"/>
  <c r="D45" i="2"/>
  <c r="E45" i="2"/>
  <c r="G45" i="2"/>
  <c r="A46" i="2"/>
  <c r="B46" i="2"/>
  <c r="D46" i="2"/>
  <c r="E46" i="2"/>
  <c r="G46" i="2"/>
  <c r="A47" i="2"/>
  <c r="B47" i="2"/>
  <c r="D47" i="2"/>
  <c r="E47" i="2"/>
  <c r="G47" i="2"/>
  <c r="A48" i="2"/>
  <c r="B48" i="2"/>
  <c r="D48" i="2"/>
  <c r="E48" i="2"/>
  <c r="G48" i="2"/>
  <c r="A49" i="2"/>
  <c r="B49" i="2"/>
  <c r="D49" i="2"/>
  <c r="E49" i="2"/>
  <c r="G49" i="2"/>
  <c r="A50" i="2"/>
  <c r="B50" i="2"/>
  <c r="D50" i="2"/>
  <c r="E50" i="2"/>
  <c r="G50" i="2"/>
  <c r="A51" i="2"/>
  <c r="B51" i="2"/>
  <c r="D51" i="2"/>
  <c r="E51" i="2"/>
  <c r="G51" i="2"/>
  <c r="A52" i="2"/>
  <c r="B52" i="2"/>
  <c r="D52" i="2"/>
  <c r="E52" i="2"/>
  <c r="G52" i="2"/>
  <c r="A53" i="2"/>
  <c r="B53" i="2"/>
  <c r="D53" i="2"/>
  <c r="E53" i="2"/>
  <c r="G53" i="2"/>
  <c r="A54" i="2"/>
  <c r="B54" i="2"/>
  <c r="D54" i="2"/>
  <c r="E54" i="2"/>
  <c r="G54" i="2"/>
  <c r="A55" i="2"/>
  <c r="B55" i="2"/>
  <c r="D55" i="2"/>
  <c r="E55" i="2"/>
  <c r="G55" i="2"/>
  <c r="A56" i="2"/>
  <c r="B56" i="2"/>
  <c r="D56" i="2"/>
  <c r="E56" i="2"/>
  <c r="G56" i="2"/>
  <c r="A57" i="2"/>
  <c r="B57" i="2"/>
  <c r="D57" i="2"/>
  <c r="E57" i="2"/>
  <c r="G57" i="2"/>
  <c r="A58" i="2"/>
  <c r="B58" i="2"/>
  <c r="D58" i="2"/>
  <c r="E58" i="2"/>
  <c r="G58" i="2"/>
  <c r="A59" i="2"/>
  <c r="D59" i="2"/>
  <c r="E59" i="2"/>
  <c r="G59" i="2"/>
  <c r="A60" i="2"/>
  <c r="D60" i="2"/>
  <c r="E60" i="2"/>
  <c r="G60" i="2"/>
  <c r="A61" i="2"/>
  <c r="D61" i="2"/>
  <c r="E61" i="2"/>
  <c r="G61" i="2"/>
  <c r="A62" i="2"/>
  <c r="D62" i="2"/>
  <c r="E62" i="2"/>
  <c r="G62" i="2"/>
  <c r="A63" i="2"/>
  <c r="D63" i="2"/>
  <c r="E63" i="2"/>
  <c r="G63" i="2"/>
  <c r="A64" i="2"/>
  <c r="D64" i="2"/>
  <c r="E64" i="2"/>
  <c r="G64" i="2"/>
  <c r="A65" i="2"/>
  <c r="D65" i="2"/>
  <c r="E65" i="2"/>
  <c r="G65" i="2"/>
  <c r="C1" i="1"/>
  <c r="D1" i="1"/>
  <c r="E1" i="1"/>
  <c r="G1" i="1"/>
  <c r="H1" i="1"/>
  <c r="I1" i="1"/>
  <c r="J1" i="1"/>
  <c r="L1" i="1"/>
  <c r="P1" i="1"/>
  <c r="Q1" i="1"/>
  <c r="U1" i="1"/>
  <c r="V1" i="1"/>
  <c r="P2" i="1"/>
  <c r="S2" i="1"/>
  <c r="U2" i="1"/>
  <c r="T5" i="1"/>
  <c r="J6" i="1"/>
  <c r="K6" i="1"/>
  <c r="A7" i="1"/>
  <c r="F7" i="1"/>
  <c r="G7" i="1"/>
  <c r="H7" i="1"/>
  <c r="I7" i="1"/>
  <c r="J7" i="1"/>
  <c r="K7" i="1"/>
  <c r="L7" i="1"/>
  <c r="O7" i="1"/>
  <c r="P7" i="1"/>
  <c r="R7" i="1"/>
  <c r="T7" i="1"/>
  <c r="U7" i="1"/>
  <c r="W7" i="1"/>
  <c r="Y7" i="1"/>
  <c r="Z7" i="1"/>
  <c r="AB7" i="1"/>
  <c r="A8" i="1"/>
  <c r="E8" i="1"/>
  <c r="F8" i="1"/>
  <c r="G8" i="1"/>
  <c r="H8" i="1"/>
  <c r="I8" i="1"/>
  <c r="J8" i="1"/>
  <c r="K8" i="1"/>
  <c r="L8" i="1"/>
  <c r="O8" i="1"/>
  <c r="P8" i="1"/>
  <c r="R8" i="1"/>
  <c r="T8" i="1"/>
  <c r="U8" i="1"/>
  <c r="W8" i="1"/>
  <c r="Y8" i="1"/>
  <c r="Z8" i="1"/>
  <c r="AB8" i="1"/>
  <c r="A9" i="1"/>
  <c r="E9" i="1"/>
  <c r="F9" i="1"/>
  <c r="G9" i="1"/>
  <c r="H9" i="1"/>
  <c r="I9" i="1"/>
  <c r="J9" i="1"/>
  <c r="K9" i="1"/>
  <c r="L9" i="1"/>
  <c r="O9" i="1"/>
  <c r="P9" i="1"/>
  <c r="R9" i="1"/>
  <c r="T9" i="1"/>
  <c r="U9" i="1"/>
  <c r="W9" i="1"/>
  <c r="Y9" i="1"/>
  <c r="Z9" i="1"/>
  <c r="AB9" i="1"/>
  <c r="A10" i="1"/>
  <c r="E10" i="1"/>
  <c r="F10" i="1"/>
  <c r="G10" i="1"/>
  <c r="H10" i="1"/>
  <c r="I10" i="1"/>
  <c r="J10" i="1"/>
  <c r="K10" i="1"/>
  <c r="L10" i="1"/>
  <c r="O10" i="1"/>
  <c r="P10" i="1"/>
  <c r="R10" i="1"/>
  <c r="T10" i="1"/>
  <c r="U10" i="1"/>
  <c r="W10" i="1"/>
  <c r="Y10" i="1"/>
  <c r="Z10" i="1"/>
  <c r="AB10" i="1"/>
  <c r="A11" i="1"/>
  <c r="E11" i="1"/>
  <c r="F11" i="1"/>
  <c r="G11" i="1"/>
  <c r="H11" i="1"/>
  <c r="I11" i="1"/>
  <c r="J11" i="1"/>
  <c r="K11" i="1"/>
  <c r="L11" i="1"/>
  <c r="O11" i="1"/>
  <c r="P11" i="1"/>
  <c r="R11" i="1"/>
  <c r="T11" i="1"/>
  <c r="U11" i="1"/>
  <c r="W11" i="1"/>
  <c r="Y11" i="1"/>
  <c r="Z11" i="1"/>
  <c r="AB11" i="1"/>
  <c r="A12" i="1"/>
  <c r="E12" i="1"/>
  <c r="F12" i="1"/>
  <c r="G12" i="1"/>
  <c r="H12" i="1"/>
  <c r="I12" i="1"/>
  <c r="J12" i="1"/>
  <c r="K12" i="1"/>
  <c r="L12" i="1"/>
  <c r="O12" i="1"/>
  <c r="P12" i="1"/>
  <c r="R12" i="1"/>
  <c r="T12" i="1"/>
  <c r="U12" i="1"/>
  <c r="W12" i="1"/>
  <c r="Y12" i="1"/>
  <c r="Z12" i="1"/>
  <c r="AB12" i="1"/>
  <c r="A13" i="1"/>
  <c r="E13" i="1"/>
  <c r="F13" i="1"/>
  <c r="G13" i="1"/>
  <c r="H13" i="1"/>
  <c r="I13" i="1"/>
  <c r="J13" i="1"/>
  <c r="K13" i="1"/>
  <c r="L13" i="1"/>
  <c r="O13" i="1"/>
  <c r="P13" i="1"/>
  <c r="R13" i="1"/>
  <c r="T13" i="1"/>
  <c r="U13" i="1"/>
  <c r="W13" i="1"/>
  <c r="Y13" i="1"/>
  <c r="Z13" i="1"/>
  <c r="AB13" i="1"/>
  <c r="A14" i="1"/>
  <c r="E14" i="1"/>
  <c r="F14" i="1"/>
  <c r="G14" i="1"/>
  <c r="H14" i="1"/>
  <c r="I14" i="1"/>
  <c r="J14" i="1"/>
  <c r="K14" i="1"/>
  <c r="L14" i="1"/>
  <c r="O14" i="1"/>
  <c r="P14" i="1"/>
  <c r="R14" i="1"/>
  <c r="T14" i="1"/>
  <c r="U14" i="1"/>
  <c r="W14" i="1"/>
  <c r="Y14" i="1"/>
  <c r="Z14" i="1"/>
  <c r="AB14" i="1"/>
  <c r="A15" i="1"/>
  <c r="E15" i="1"/>
  <c r="F15" i="1"/>
  <c r="G15" i="1"/>
  <c r="H15" i="1"/>
  <c r="I15" i="1"/>
  <c r="J15" i="1"/>
  <c r="K15" i="1"/>
  <c r="L15" i="1"/>
  <c r="O15" i="1"/>
  <c r="P15" i="1"/>
  <c r="R15" i="1"/>
  <c r="T15" i="1"/>
  <c r="U15" i="1"/>
  <c r="W15" i="1"/>
  <c r="Y15" i="1"/>
  <c r="Z15" i="1"/>
  <c r="AB15" i="1"/>
  <c r="A16" i="1"/>
  <c r="E16" i="1"/>
  <c r="F16" i="1"/>
  <c r="G16" i="1"/>
  <c r="H16" i="1"/>
  <c r="I16" i="1"/>
  <c r="J16" i="1"/>
  <c r="K16" i="1"/>
  <c r="L16" i="1"/>
  <c r="O16" i="1"/>
  <c r="P16" i="1"/>
  <c r="R16" i="1"/>
  <c r="T16" i="1"/>
  <c r="U16" i="1"/>
  <c r="W16" i="1"/>
  <c r="Y16" i="1"/>
  <c r="Z16" i="1"/>
  <c r="AB16" i="1"/>
  <c r="A17" i="1"/>
  <c r="E17" i="1"/>
  <c r="F17" i="1"/>
  <c r="G17" i="1"/>
  <c r="H17" i="1"/>
  <c r="I17" i="1"/>
  <c r="J17" i="1"/>
  <c r="K17" i="1"/>
  <c r="L17" i="1"/>
  <c r="O17" i="1"/>
  <c r="P17" i="1"/>
  <c r="R17" i="1"/>
  <c r="T17" i="1"/>
  <c r="U17" i="1"/>
  <c r="W17" i="1"/>
  <c r="Y17" i="1"/>
  <c r="Z17" i="1"/>
  <c r="AB17" i="1"/>
  <c r="A18" i="1"/>
  <c r="E18" i="1"/>
  <c r="F18" i="1"/>
  <c r="G18" i="1"/>
  <c r="H18" i="1"/>
  <c r="I18" i="1"/>
  <c r="J18" i="1"/>
  <c r="K18" i="1"/>
  <c r="L18" i="1"/>
  <c r="O18" i="1"/>
  <c r="P18" i="1"/>
  <c r="R18" i="1"/>
  <c r="T18" i="1"/>
  <c r="U18" i="1"/>
  <c r="W18" i="1"/>
  <c r="Y18" i="1"/>
  <c r="Z18" i="1"/>
  <c r="AB18" i="1"/>
  <c r="A19" i="1"/>
  <c r="E19" i="1"/>
  <c r="F19" i="1"/>
  <c r="G19" i="1"/>
  <c r="H19" i="1"/>
  <c r="I19" i="1"/>
  <c r="J19" i="1"/>
  <c r="K19" i="1"/>
  <c r="L19" i="1"/>
  <c r="O19" i="1"/>
  <c r="P19" i="1"/>
  <c r="R19" i="1"/>
  <c r="T19" i="1"/>
  <c r="U19" i="1"/>
  <c r="W19" i="1"/>
  <c r="Y19" i="1"/>
  <c r="Z19" i="1"/>
  <c r="AB19" i="1"/>
  <c r="A20" i="1"/>
  <c r="E20" i="1"/>
  <c r="F20" i="1"/>
  <c r="G20" i="1"/>
  <c r="H20" i="1"/>
  <c r="I20" i="1"/>
  <c r="J20" i="1"/>
  <c r="K20" i="1"/>
  <c r="L20" i="1"/>
  <c r="O20" i="1"/>
  <c r="P20" i="1"/>
  <c r="R20" i="1"/>
  <c r="T20" i="1"/>
  <c r="U20" i="1"/>
  <c r="W20" i="1"/>
  <c r="Y20" i="1"/>
  <c r="Z20" i="1"/>
  <c r="AB20" i="1"/>
  <c r="A21" i="1"/>
  <c r="E21" i="1"/>
  <c r="F21" i="1"/>
  <c r="G21" i="1"/>
  <c r="H21" i="1"/>
  <c r="I21" i="1"/>
  <c r="J21" i="1"/>
  <c r="K21" i="1"/>
  <c r="L21" i="1"/>
  <c r="O21" i="1"/>
  <c r="P21" i="1"/>
  <c r="R21" i="1"/>
  <c r="T21" i="1"/>
  <c r="U21" i="1"/>
  <c r="W21" i="1"/>
  <c r="Y21" i="1"/>
  <c r="Z21" i="1"/>
  <c r="AB21" i="1"/>
  <c r="A22" i="1"/>
  <c r="E22" i="1"/>
  <c r="F22" i="1"/>
  <c r="G22" i="1"/>
  <c r="H22" i="1"/>
  <c r="I22" i="1"/>
  <c r="J22" i="1"/>
  <c r="K22" i="1"/>
  <c r="L22" i="1"/>
  <c r="O22" i="1"/>
  <c r="P22" i="1"/>
  <c r="R22" i="1"/>
  <c r="T22" i="1"/>
  <c r="U22" i="1"/>
  <c r="W22" i="1"/>
  <c r="Y22" i="1"/>
  <c r="Z22" i="1"/>
  <c r="AB22" i="1"/>
  <c r="A23" i="1"/>
  <c r="E23" i="1"/>
  <c r="F23" i="1"/>
  <c r="G23" i="1"/>
  <c r="H23" i="1"/>
  <c r="I23" i="1"/>
  <c r="J23" i="1"/>
  <c r="K23" i="1"/>
  <c r="L23" i="1"/>
  <c r="O23" i="1"/>
  <c r="P23" i="1"/>
  <c r="R23" i="1"/>
  <c r="T23" i="1"/>
  <c r="U23" i="1"/>
  <c r="W23" i="1"/>
  <c r="Y23" i="1"/>
  <c r="Z23" i="1"/>
  <c r="AB23" i="1"/>
  <c r="A24" i="1"/>
  <c r="E24" i="1"/>
  <c r="F24" i="1"/>
  <c r="G24" i="1"/>
  <c r="H24" i="1"/>
  <c r="I24" i="1"/>
  <c r="J24" i="1"/>
  <c r="K24" i="1"/>
  <c r="L24" i="1"/>
  <c r="O24" i="1"/>
  <c r="P24" i="1"/>
  <c r="R24" i="1"/>
  <c r="T24" i="1"/>
  <c r="U24" i="1"/>
  <c r="W24" i="1"/>
  <c r="Y24" i="1"/>
  <c r="Z24" i="1"/>
  <c r="AB24" i="1"/>
  <c r="A25" i="1"/>
  <c r="E25" i="1"/>
  <c r="F25" i="1"/>
  <c r="G25" i="1"/>
  <c r="H25" i="1"/>
  <c r="I25" i="1"/>
  <c r="J25" i="1"/>
  <c r="K25" i="1"/>
  <c r="L25" i="1"/>
  <c r="O25" i="1"/>
  <c r="P25" i="1"/>
  <c r="R25" i="1"/>
  <c r="T25" i="1"/>
  <c r="U25" i="1"/>
  <c r="W25" i="1"/>
  <c r="Y25" i="1"/>
  <c r="Z25" i="1"/>
  <c r="AB25" i="1"/>
  <c r="A26" i="1"/>
  <c r="E26" i="1"/>
  <c r="F26" i="1"/>
  <c r="G26" i="1"/>
  <c r="H26" i="1"/>
  <c r="I26" i="1"/>
  <c r="J26" i="1"/>
  <c r="K26" i="1"/>
  <c r="L26" i="1"/>
  <c r="O26" i="1"/>
  <c r="P26" i="1"/>
  <c r="R26" i="1"/>
  <c r="T26" i="1"/>
  <c r="U26" i="1"/>
  <c r="W26" i="1"/>
  <c r="Y26" i="1"/>
  <c r="Z26" i="1"/>
  <c r="AB26" i="1"/>
  <c r="A27" i="1"/>
  <c r="E27" i="1"/>
  <c r="F27" i="1"/>
  <c r="G27" i="1"/>
  <c r="H27" i="1"/>
  <c r="I27" i="1"/>
  <c r="J27" i="1"/>
  <c r="K27" i="1"/>
  <c r="L27" i="1"/>
  <c r="O27" i="1"/>
  <c r="P27" i="1"/>
  <c r="R27" i="1"/>
  <c r="T27" i="1"/>
  <c r="U27" i="1"/>
  <c r="W27" i="1"/>
  <c r="Y27" i="1"/>
  <c r="Z27" i="1"/>
  <c r="AB27" i="1"/>
  <c r="A28" i="1"/>
  <c r="E28" i="1"/>
  <c r="F28" i="1"/>
  <c r="G28" i="1"/>
  <c r="H28" i="1"/>
  <c r="I28" i="1"/>
  <c r="J28" i="1"/>
  <c r="K28" i="1"/>
  <c r="L28" i="1"/>
  <c r="O28" i="1"/>
  <c r="P28" i="1"/>
  <c r="R28" i="1"/>
  <c r="T28" i="1"/>
  <c r="U28" i="1"/>
  <c r="W28" i="1"/>
  <c r="Y28" i="1"/>
  <c r="Z28" i="1"/>
  <c r="AB28" i="1"/>
  <c r="A29" i="1"/>
  <c r="E29" i="1"/>
  <c r="F29" i="1"/>
  <c r="G29" i="1"/>
  <c r="H29" i="1"/>
  <c r="I29" i="1"/>
  <c r="J29" i="1"/>
  <c r="K29" i="1"/>
  <c r="L29" i="1"/>
  <c r="O29" i="1"/>
  <c r="P29" i="1"/>
  <c r="R29" i="1"/>
  <c r="T29" i="1"/>
  <c r="U29" i="1"/>
  <c r="W29" i="1"/>
  <c r="Y29" i="1"/>
  <c r="Z29" i="1"/>
  <c r="AB29" i="1"/>
  <c r="A30" i="1"/>
  <c r="E30" i="1"/>
  <c r="F30" i="1"/>
  <c r="G30" i="1"/>
  <c r="H30" i="1"/>
  <c r="I30" i="1"/>
  <c r="J30" i="1"/>
  <c r="K30" i="1"/>
  <c r="L30" i="1"/>
  <c r="O30" i="1"/>
  <c r="P30" i="1"/>
  <c r="R30" i="1"/>
  <c r="T30" i="1"/>
  <c r="U30" i="1"/>
  <c r="W30" i="1"/>
  <c r="Y30" i="1"/>
  <c r="Z30" i="1"/>
  <c r="AB30" i="1"/>
  <c r="A31" i="1"/>
  <c r="E31" i="1"/>
  <c r="F31" i="1"/>
  <c r="G31" i="1"/>
  <c r="H31" i="1"/>
  <c r="I31" i="1"/>
  <c r="J31" i="1"/>
  <c r="K31" i="1"/>
  <c r="L31" i="1"/>
  <c r="O31" i="1"/>
  <c r="P31" i="1"/>
  <c r="R31" i="1"/>
  <c r="T31" i="1"/>
  <c r="U31" i="1"/>
  <c r="W31" i="1"/>
  <c r="Y31" i="1"/>
  <c r="Z31" i="1"/>
  <c r="AB31" i="1"/>
  <c r="A32" i="1"/>
  <c r="E32" i="1"/>
  <c r="F32" i="1"/>
  <c r="G32" i="1"/>
  <c r="H32" i="1"/>
  <c r="I32" i="1"/>
  <c r="J32" i="1"/>
  <c r="K32" i="1"/>
  <c r="L32" i="1"/>
  <c r="O32" i="1"/>
  <c r="P32" i="1"/>
  <c r="R32" i="1"/>
  <c r="T32" i="1"/>
  <c r="U32" i="1"/>
  <c r="W32" i="1"/>
  <c r="Y32" i="1"/>
  <c r="Z32" i="1"/>
  <c r="AB32" i="1"/>
  <c r="A33" i="1"/>
  <c r="E33" i="1"/>
  <c r="F33" i="1"/>
  <c r="G33" i="1"/>
  <c r="H33" i="1"/>
  <c r="I33" i="1"/>
  <c r="J33" i="1"/>
  <c r="K33" i="1"/>
  <c r="L33" i="1"/>
  <c r="O33" i="1"/>
  <c r="P33" i="1"/>
  <c r="R33" i="1"/>
  <c r="T33" i="1"/>
  <c r="U33" i="1"/>
  <c r="W33" i="1"/>
  <c r="Y33" i="1"/>
  <c r="Z33" i="1"/>
  <c r="AB33" i="1"/>
  <c r="A34" i="1"/>
  <c r="E34" i="1"/>
  <c r="F34" i="1"/>
  <c r="G34" i="1"/>
  <c r="H34" i="1"/>
  <c r="I34" i="1"/>
  <c r="J34" i="1"/>
  <c r="K34" i="1"/>
  <c r="L34" i="1"/>
  <c r="O34" i="1"/>
  <c r="P34" i="1"/>
  <c r="R34" i="1"/>
  <c r="T34" i="1"/>
  <c r="U34" i="1"/>
  <c r="W34" i="1"/>
  <c r="Y34" i="1"/>
  <c r="Z34" i="1"/>
  <c r="AB34" i="1"/>
  <c r="A35" i="1"/>
  <c r="E35" i="1"/>
  <c r="F35" i="1"/>
  <c r="G35" i="1"/>
  <c r="H35" i="1"/>
  <c r="I35" i="1"/>
  <c r="J35" i="1"/>
  <c r="K35" i="1"/>
  <c r="L35" i="1"/>
  <c r="O35" i="1"/>
  <c r="P35" i="1"/>
  <c r="R35" i="1"/>
  <c r="T35" i="1"/>
  <c r="U35" i="1"/>
  <c r="W35" i="1"/>
  <c r="Y35" i="1"/>
  <c r="Z35" i="1"/>
  <c r="AB35" i="1"/>
  <c r="A36" i="1"/>
  <c r="E36" i="1"/>
  <c r="F36" i="1"/>
  <c r="G36" i="1"/>
  <c r="H36" i="1"/>
  <c r="I36" i="1"/>
  <c r="J36" i="1"/>
  <c r="K36" i="1"/>
  <c r="L36" i="1"/>
  <c r="O36" i="1"/>
  <c r="P36" i="1"/>
  <c r="R36" i="1"/>
  <c r="T36" i="1"/>
  <c r="U36" i="1"/>
  <c r="W36" i="1"/>
  <c r="Y36" i="1"/>
  <c r="Z36" i="1"/>
  <c r="AB36" i="1"/>
  <c r="A37" i="1"/>
  <c r="E37" i="1"/>
  <c r="F37" i="1"/>
  <c r="G37" i="1"/>
  <c r="H37" i="1"/>
  <c r="I37" i="1"/>
  <c r="J37" i="1"/>
  <c r="K37" i="1"/>
  <c r="L37" i="1"/>
  <c r="O37" i="1"/>
  <c r="P37" i="1"/>
  <c r="R37" i="1"/>
  <c r="T37" i="1"/>
  <c r="U37" i="1"/>
  <c r="W37" i="1"/>
  <c r="Y37" i="1"/>
  <c r="Z37" i="1"/>
  <c r="AB37" i="1"/>
  <c r="A38" i="1"/>
  <c r="E38" i="1"/>
  <c r="F38" i="1"/>
  <c r="G38" i="1"/>
  <c r="H38" i="1"/>
  <c r="I38" i="1"/>
  <c r="J38" i="1"/>
  <c r="K38" i="1"/>
  <c r="L38" i="1"/>
  <c r="O38" i="1"/>
  <c r="P38" i="1"/>
  <c r="R38" i="1"/>
  <c r="T38" i="1"/>
  <c r="U38" i="1"/>
  <c r="W38" i="1"/>
  <c r="Y38" i="1"/>
  <c r="Z38" i="1"/>
  <c r="AB38" i="1"/>
  <c r="A39" i="1"/>
  <c r="E39" i="1"/>
  <c r="F39" i="1"/>
  <c r="G39" i="1"/>
  <c r="H39" i="1"/>
  <c r="I39" i="1"/>
  <c r="J39" i="1"/>
  <c r="K39" i="1"/>
  <c r="L39" i="1"/>
  <c r="O39" i="1"/>
  <c r="P39" i="1"/>
  <c r="R39" i="1"/>
  <c r="T39" i="1"/>
  <c r="U39" i="1"/>
  <c r="W39" i="1"/>
  <c r="Y39" i="1"/>
  <c r="Z39" i="1"/>
  <c r="AB39" i="1"/>
  <c r="A40" i="1"/>
  <c r="E40" i="1"/>
  <c r="F40" i="1"/>
  <c r="G40" i="1"/>
  <c r="H40" i="1"/>
  <c r="I40" i="1"/>
  <c r="J40" i="1"/>
  <c r="K40" i="1"/>
  <c r="L40" i="1"/>
  <c r="O40" i="1"/>
  <c r="P40" i="1"/>
  <c r="R40" i="1"/>
  <c r="T40" i="1"/>
  <c r="U40" i="1"/>
  <c r="W40" i="1"/>
  <c r="Y40" i="1"/>
  <c r="Z40" i="1"/>
  <c r="AB40" i="1"/>
  <c r="A41" i="1"/>
  <c r="E41" i="1"/>
  <c r="F41" i="1"/>
  <c r="G41" i="1"/>
  <c r="H41" i="1"/>
  <c r="I41" i="1"/>
  <c r="J41" i="1"/>
  <c r="K41" i="1"/>
  <c r="L41" i="1"/>
  <c r="O41" i="1"/>
  <c r="P41" i="1"/>
  <c r="R41" i="1"/>
  <c r="T41" i="1"/>
  <c r="U41" i="1"/>
  <c r="W41" i="1"/>
  <c r="Y41" i="1"/>
  <c r="Z41" i="1"/>
  <c r="AB41" i="1"/>
  <c r="A42" i="1"/>
  <c r="E42" i="1"/>
  <c r="F42" i="1"/>
  <c r="G42" i="1"/>
  <c r="H42" i="1"/>
  <c r="I42" i="1"/>
  <c r="J42" i="1"/>
  <c r="K42" i="1"/>
  <c r="L42" i="1"/>
  <c r="O42" i="1"/>
  <c r="P42" i="1"/>
  <c r="R42" i="1"/>
  <c r="T42" i="1"/>
  <c r="U42" i="1"/>
  <c r="W42" i="1"/>
  <c r="Y42" i="1"/>
  <c r="Z42" i="1"/>
  <c r="AB42" i="1"/>
  <c r="A43" i="1"/>
  <c r="E43" i="1"/>
  <c r="F43" i="1"/>
  <c r="G43" i="1"/>
  <c r="H43" i="1"/>
  <c r="I43" i="1"/>
  <c r="J43" i="1"/>
  <c r="K43" i="1"/>
  <c r="L43" i="1"/>
  <c r="O43" i="1"/>
  <c r="P43" i="1"/>
  <c r="R43" i="1"/>
  <c r="T43" i="1"/>
  <c r="U43" i="1"/>
  <c r="W43" i="1"/>
  <c r="Y43" i="1"/>
  <c r="Z43" i="1"/>
  <c r="AB43" i="1"/>
  <c r="A44" i="1"/>
  <c r="E44" i="1"/>
  <c r="F44" i="1"/>
  <c r="G44" i="1"/>
  <c r="H44" i="1"/>
  <c r="I44" i="1"/>
  <c r="J44" i="1"/>
  <c r="K44" i="1"/>
  <c r="L44" i="1"/>
  <c r="O44" i="1"/>
  <c r="P44" i="1"/>
  <c r="R44" i="1"/>
  <c r="T44" i="1"/>
  <c r="U44" i="1"/>
  <c r="W44" i="1"/>
  <c r="Y44" i="1"/>
  <c r="Z44" i="1"/>
  <c r="AB44" i="1"/>
  <c r="A45" i="1"/>
  <c r="E45" i="1"/>
  <c r="F45" i="1"/>
  <c r="G45" i="1"/>
  <c r="H45" i="1"/>
  <c r="I45" i="1"/>
  <c r="J45" i="1"/>
  <c r="K45" i="1"/>
  <c r="L45" i="1"/>
  <c r="O45" i="1"/>
  <c r="P45" i="1"/>
  <c r="R45" i="1"/>
  <c r="T45" i="1"/>
  <c r="U45" i="1"/>
  <c r="W45" i="1"/>
  <c r="Y45" i="1"/>
  <c r="Z45" i="1"/>
  <c r="AB45" i="1"/>
  <c r="A46" i="1"/>
  <c r="E46" i="1"/>
  <c r="F46" i="1"/>
  <c r="G46" i="1"/>
  <c r="H46" i="1"/>
  <c r="I46" i="1"/>
  <c r="J46" i="1"/>
  <c r="K46" i="1"/>
  <c r="L46" i="1"/>
  <c r="O46" i="1"/>
  <c r="P46" i="1"/>
  <c r="R46" i="1"/>
  <c r="T46" i="1"/>
  <c r="U46" i="1"/>
  <c r="W46" i="1"/>
  <c r="Y46" i="1"/>
  <c r="Z46" i="1"/>
  <c r="AB46" i="1"/>
  <c r="A47" i="1"/>
  <c r="E47" i="1"/>
  <c r="F47" i="1"/>
  <c r="G47" i="1"/>
  <c r="H47" i="1"/>
  <c r="I47" i="1"/>
  <c r="J47" i="1"/>
  <c r="K47" i="1"/>
  <c r="L47" i="1"/>
  <c r="O47" i="1"/>
  <c r="P47" i="1"/>
  <c r="R47" i="1"/>
  <c r="T47" i="1"/>
  <c r="U47" i="1"/>
  <c r="W47" i="1"/>
  <c r="Y47" i="1"/>
  <c r="Z47" i="1"/>
  <c r="AB47" i="1"/>
  <c r="A48" i="1"/>
  <c r="E48" i="1"/>
  <c r="F48" i="1"/>
  <c r="G48" i="1"/>
  <c r="H48" i="1"/>
  <c r="I48" i="1"/>
  <c r="J48" i="1"/>
  <c r="K48" i="1"/>
  <c r="L48" i="1"/>
  <c r="O48" i="1"/>
  <c r="P48" i="1"/>
  <c r="R48" i="1"/>
  <c r="T48" i="1"/>
  <c r="U48" i="1"/>
  <c r="W48" i="1"/>
  <c r="Y48" i="1"/>
  <c r="Z48" i="1"/>
  <c r="AB48" i="1"/>
  <c r="A49" i="1"/>
  <c r="E49" i="1"/>
  <c r="F49" i="1"/>
  <c r="G49" i="1"/>
  <c r="H49" i="1"/>
  <c r="I49" i="1"/>
  <c r="J49" i="1"/>
  <c r="K49" i="1"/>
  <c r="L49" i="1"/>
  <c r="O49" i="1"/>
  <c r="P49" i="1"/>
  <c r="R49" i="1"/>
  <c r="T49" i="1"/>
  <c r="U49" i="1"/>
  <c r="W49" i="1"/>
  <c r="Y49" i="1"/>
  <c r="Z49" i="1"/>
  <c r="AB49" i="1"/>
  <c r="A50" i="1"/>
  <c r="E50" i="1"/>
  <c r="F50" i="1"/>
  <c r="G50" i="1"/>
  <c r="H50" i="1"/>
  <c r="I50" i="1"/>
  <c r="J50" i="1"/>
  <c r="K50" i="1"/>
  <c r="L50" i="1"/>
  <c r="O50" i="1"/>
  <c r="P50" i="1"/>
  <c r="R50" i="1"/>
  <c r="T50" i="1"/>
  <c r="U50" i="1"/>
  <c r="W50" i="1"/>
  <c r="Y50" i="1"/>
  <c r="Z50" i="1"/>
  <c r="AB50" i="1"/>
  <c r="A51" i="1"/>
  <c r="E51" i="1"/>
  <c r="F51" i="1"/>
  <c r="G51" i="1"/>
  <c r="H51" i="1"/>
  <c r="I51" i="1"/>
  <c r="J51" i="1"/>
  <c r="K51" i="1"/>
  <c r="L51" i="1"/>
  <c r="O51" i="1"/>
  <c r="P51" i="1"/>
  <c r="R51" i="1"/>
  <c r="T51" i="1"/>
  <c r="U51" i="1"/>
  <c r="W51" i="1"/>
  <c r="Y51" i="1"/>
  <c r="Z51" i="1"/>
  <c r="AB51" i="1"/>
  <c r="A52" i="1"/>
  <c r="E52" i="1"/>
  <c r="F52" i="1"/>
  <c r="G52" i="1"/>
  <c r="H52" i="1"/>
  <c r="I52" i="1"/>
  <c r="J52" i="1"/>
  <c r="K52" i="1"/>
  <c r="L52" i="1"/>
  <c r="O52" i="1"/>
  <c r="P52" i="1"/>
  <c r="R52" i="1"/>
  <c r="T52" i="1"/>
  <c r="U52" i="1"/>
  <c r="W52" i="1"/>
  <c r="Y52" i="1"/>
  <c r="Z52" i="1"/>
  <c r="AB52" i="1"/>
  <c r="A53" i="1"/>
  <c r="E53" i="1"/>
  <c r="F53" i="1"/>
  <c r="G53" i="1"/>
  <c r="H53" i="1"/>
  <c r="I53" i="1"/>
  <c r="J53" i="1"/>
  <c r="K53" i="1"/>
  <c r="L53" i="1"/>
  <c r="O53" i="1"/>
  <c r="P53" i="1"/>
  <c r="R53" i="1"/>
  <c r="T53" i="1"/>
  <c r="U53" i="1"/>
  <c r="W53" i="1"/>
  <c r="Y53" i="1"/>
  <c r="Z53" i="1"/>
  <c r="AB53" i="1"/>
  <c r="A54" i="1"/>
  <c r="E54" i="1"/>
  <c r="F54" i="1"/>
  <c r="G54" i="1"/>
  <c r="H54" i="1"/>
  <c r="I54" i="1"/>
  <c r="J54" i="1"/>
  <c r="K54" i="1"/>
  <c r="L54" i="1"/>
  <c r="O54" i="1"/>
  <c r="P54" i="1"/>
  <c r="R54" i="1"/>
  <c r="T54" i="1"/>
  <c r="U54" i="1"/>
  <c r="W54" i="1"/>
  <c r="Y54" i="1"/>
  <c r="Z54" i="1"/>
  <c r="AB54" i="1"/>
  <c r="A55" i="1"/>
  <c r="E55" i="1"/>
  <c r="F55" i="1"/>
  <c r="G55" i="1"/>
  <c r="H55" i="1"/>
  <c r="I55" i="1"/>
  <c r="J55" i="1"/>
  <c r="K55" i="1"/>
  <c r="L55" i="1"/>
  <c r="O55" i="1"/>
  <c r="P55" i="1"/>
  <c r="R55" i="1"/>
  <c r="T55" i="1"/>
  <c r="U55" i="1"/>
  <c r="W55" i="1"/>
  <c r="Y55" i="1"/>
  <c r="Z55" i="1"/>
  <c r="AB55" i="1"/>
  <c r="A56" i="1"/>
  <c r="E56" i="1"/>
  <c r="F56" i="1"/>
  <c r="G56" i="1"/>
  <c r="H56" i="1"/>
  <c r="I56" i="1"/>
  <c r="J56" i="1"/>
  <c r="K56" i="1"/>
  <c r="L56" i="1"/>
  <c r="O56" i="1"/>
  <c r="P56" i="1"/>
  <c r="T56" i="1"/>
  <c r="U56" i="1"/>
  <c r="W56" i="1"/>
  <c r="Y56" i="1"/>
  <c r="Z56" i="1"/>
  <c r="AB56" i="1"/>
  <c r="A57" i="1"/>
  <c r="E57" i="1"/>
  <c r="F57" i="1"/>
  <c r="G57" i="1"/>
  <c r="H57" i="1"/>
  <c r="I57" i="1"/>
  <c r="J57" i="1"/>
  <c r="K57" i="1"/>
  <c r="L57" i="1"/>
  <c r="O57" i="1"/>
  <c r="P57" i="1"/>
  <c r="T57" i="1"/>
  <c r="U57" i="1"/>
  <c r="W57" i="1"/>
  <c r="Y57" i="1"/>
  <c r="Z57" i="1"/>
  <c r="AB57" i="1"/>
  <c r="A58" i="1"/>
  <c r="E58" i="1"/>
  <c r="F58" i="1"/>
  <c r="G58" i="1"/>
  <c r="H58" i="1"/>
  <c r="I58" i="1"/>
  <c r="J58" i="1"/>
  <c r="K58" i="1"/>
  <c r="L58" i="1"/>
  <c r="O58" i="1"/>
  <c r="P58" i="1"/>
  <c r="T58" i="1"/>
  <c r="U58" i="1"/>
  <c r="W58" i="1"/>
  <c r="Y58" i="1"/>
  <c r="Z58" i="1"/>
  <c r="AB58" i="1"/>
  <c r="A59" i="1"/>
  <c r="E59" i="1"/>
  <c r="F59" i="1"/>
  <c r="G59" i="1"/>
  <c r="H59" i="1"/>
  <c r="I59" i="1"/>
  <c r="J59" i="1"/>
  <c r="K59" i="1"/>
  <c r="L59" i="1"/>
  <c r="O59" i="1"/>
  <c r="P59" i="1"/>
  <c r="T59" i="1"/>
  <c r="U59" i="1"/>
  <c r="W59" i="1"/>
  <c r="Y59" i="1"/>
  <c r="Z59" i="1"/>
  <c r="AB59" i="1"/>
  <c r="A60" i="1"/>
  <c r="E60" i="1"/>
  <c r="F60" i="1"/>
  <c r="G60" i="1"/>
  <c r="H60" i="1"/>
  <c r="I60" i="1"/>
  <c r="J60" i="1"/>
  <c r="K60" i="1"/>
  <c r="L60" i="1"/>
  <c r="O60" i="1"/>
  <c r="P60" i="1"/>
  <c r="T60" i="1"/>
  <c r="U60" i="1"/>
  <c r="W60" i="1"/>
  <c r="Y60" i="1"/>
  <c r="Z60" i="1"/>
  <c r="AB60" i="1"/>
  <c r="A61" i="1"/>
  <c r="E61" i="1"/>
  <c r="F61" i="1"/>
  <c r="G61" i="1"/>
  <c r="H61" i="1"/>
  <c r="I61" i="1"/>
  <c r="J61" i="1"/>
  <c r="K61" i="1"/>
  <c r="L61" i="1"/>
  <c r="O61" i="1"/>
  <c r="P61" i="1"/>
  <c r="T61" i="1"/>
  <c r="U61" i="1"/>
  <c r="W61" i="1"/>
  <c r="Y61" i="1"/>
  <c r="Z61" i="1"/>
  <c r="AB61" i="1"/>
  <c r="A62" i="1"/>
  <c r="E62" i="1"/>
  <c r="F62" i="1"/>
  <c r="G62" i="1"/>
  <c r="H62" i="1"/>
  <c r="I62" i="1"/>
  <c r="J62" i="1"/>
  <c r="K62" i="1"/>
  <c r="L62" i="1"/>
  <c r="O62" i="1"/>
  <c r="P62" i="1"/>
  <c r="T62" i="1"/>
  <c r="U62" i="1"/>
  <c r="W62" i="1"/>
  <c r="Y62" i="1"/>
  <c r="Z62" i="1"/>
  <c r="AB62" i="1"/>
</calcChain>
</file>

<file path=xl/sharedStrings.xml><?xml version="1.0" encoding="utf-8"?>
<sst xmlns="http://schemas.openxmlformats.org/spreadsheetml/2006/main" count="59" uniqueCount="35">
  <si>
    <t>TOTALS</t>
  </si>
  <si>
    <t>To</t>
  </si>
  <si>
    <t>Small VPP</t>
  </si>
  <si>
    <t>Big VPP</t>
  </si>
  <si>
    <t>Oil</t>
  </si>
  <si>
    <t>MMBTUE</t>
  </si>
  <si>
    <t>Barclay</t>
  </si>
  <si>
    <t>KSTAR</t>
  </si>
  <si>
    <t>To Barclay</t>
  </si>
  <si>
    <t xml:space="preserve">Oil as a % </t>
  </si>
  <si>
    <t>Monthly</t>
  </si>
  <si>
    <t>Daily</t>
  </si>
  <si>
    <t>Gas Deal #1</t>
  </si>
  <si>
    <t>Gas Deal #2</t>
  </si>
  <si>
    <t>Oil (Bbl)</t>
  </si>
  <si>
    <t>Total</t>
  </si>
  <si>
    <t>Of Total</t>
  </si>
  <si>
    <t>Per Contract</t>
  </si>
  <si>
    <t>Delta</t>
  </si>
  <si>
    <t>Volumes Hedged Per the SYSTEM (TAGG)</t>
  </si>
  <si>
    <t>% of NYMEX</t>
  </si>
  <si>
    <t>MMBTU/BBL</t>
  </si>
  <si>
    <t>Volume</t>
  </si>
  <si>
    <t>Large VPP</t>
  </si>
  <si>
    <t>THIS SHOULD GO TO BARCLAYS</t>
  </si>
  <si>
    <t>QS5114.1</t>
  </si>
  <si>
    <t>QS5121.1</t>
  </si>
  <si>
    <t>MMBtu/Mth</t>
  </si>
  <si>
    <t>Fix Price</t>
  </si>
  <si>
    <t>Note: In Both, the NYMEX Fix Price</t>
  </si>
  <si>
    <t>Settles against NX3 (Avg of last 3 dys)</t>
  </si>
  <si>
    <t>Physical</t>
  </si>
  <si>
    <t>Financial Hedge</t>
  </si>
  <si>
    <t>(Daily Volume)</t>
  </si>
  <si>
    <t>Hedge Volume/Physical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</si>
</sst>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0.0000%"/>
    <numFmt numFmtId="166" formatCode="&quot;$&quot;#,##0.000"/>
    <numFmt numFmtId="167" formatCode="0.0%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b/>
      <u/>
      <sz val="10"/>
      <name val="Arial"/>
      <family val="2"/>
    </font>
    <font>
      <b/>
      <sz val="12"/>
      <name val="Arial"/>
      <family val="2"/>
    </font>
    <font>
      <sz val="12"/>
      <name val="Arial"/>
    </font>
    <font>
      <b/>
      <sz val="12"/>
      <name val="Times New Roman"/>
      <family val="1"/>
    </font>
    <font>
      <sz val="12"/>
      <name val="Times New Roman"/>
      <family val="1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3" fontId="3" fillId="0" borderId="0" xfId="0" applyNumberFormat="1" applyFont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9" fontId="7" fillId="3" borderId="2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Fill="1"/>
    <xf numFmtId="3" fontId="3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3" fontId="10" fillId="2" borderId="14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7" fontId="8" fillId="4" borderId="15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7" xfId="0" applyBorder="1"/>
    <xf numFmtId="3" fontId="5" fillId="0" borderId="16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0" fillId="0" borderId="16" xfId="0" applyNumberFormat="1" applyBorder="1"/>
    <xf numFmtId="3" fontId="0" fillId="0" borderId="0" xfId="0" applyNumberFormat="1" applyBorder="1" applyAlignment="1">
      <alignment horizontal="center"/>
    </xf>
    <xf numFmtId="3" fontId="0" fillId="0" borderId="17" xfId="0" applyNumberFormat="1" applyBorder="1"/>
    <xf numFmtId="3" fontId="0" fillId="0" borderId="7" xfId="0" applyNumberFormat="1" applyBorder="1"/>
    <xf numFmtId="3" fontId="0" fillId="0" borderId="8" xfId="0" applyNumberFormat="1" applyBorder="1" applyAlignment="1">
      <alignment horizontal="center"/>
    </xf>
    <xf numFmtId="3" fontId="0" fillId="0" borderId="9" xfId="0" applyNumberFormat="1" applyBorder="1"/>
    <xf numFmtId="0" fontId="2" fillId="0" borderId="17" xfId="0" applyFont="1" applyBorder="1"/>
    <xf numFmtId="3" fontId="0" fillId="0" borderId="1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3" fontId="6" fillId="0" borderId="16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8" xfId="0" applyBorder="1"/>
    <xf numFmtId="3" fontId="0" fillId="0" borderId="8" xfId="0" applyNumberFormat="1" applyBorder="1"/>
    <xf numFmtId="3" fontId="1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KCS/STAR%20VPP1%20Oil%20Hed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Results"/>
    </sheetNames>
    <sheetDataSet>
      <sheetData sheetId="0"/>
      <sheetData sheetId="1">
        <row r="6">
          <cell r="H6">
            <v>29574</v>
          </cell>
        </row>
        <row r="7">
          <cell r="H7">
            <v>28024</v>
          </cell>
        </row>
        <row r="8">
          <cell r="H8">
            <v>26820</v>
          </cell>
        </row>
        <row r="9">
          <cell r="H9">
            <v>25358</v>
          </cell>
        </row>
        <row r="10">
          <cell r="H10">
            <v>23940</v>
          </cell>
        </row>
        <row r="11">
          <cell r="H11">
            <v>23188</v>
          </cell>
        </row>
        <row r="12">
          <cell r="H12">
            <v>22289</v>
          </cell>
        </row>
        <row r="13">
          <cell r="H13">
            <v>21252</v>
          </cell>
        </row>
        <row r="14">
          <cell r="H14">
            <v>20274</v>
          </cell>
        </row>
        <row r="15">
          <cell r="H15">
            <v>19320</v>
          </cell>
        </row>
        <row r="16">
          <cell r="H16">
            <v>18228</v>
          </cell>
        </row>
        <row r="17">
          <cell r="H17">
            <v>17340</v>
          </cell>
        </row>
        <row r="18">
          <cell r="H18">
            <v>16957</v>
          </cell>
        </row>
        <row r="19">
          <cell r="H19">
            <v>16182</v>
          </cell>
        </row>
        <row r="20">
          <cell r="H20">
            <v>15480</v>
          </cell>
        </row>
        <row r="21">
          <cell r="H21">
            <v>14725</v>
          </cell>
        </row>
        <row r="22">
          <cell r="H22">
            <v>13950</v>
          </cell>
        </row>
        <row r="23">
          <cell r="H23">
            <v>13330</v>
          </cell>
        </row>
        <row r="24">
          <cell r="H24">
            <v>12710</v>
          </cell>
        </row>
        <row r="25">
          <cell r="H25">
            <v>12040</v>
          </cell>
        </row>
        <row r="26">
          <cell r="H26">
            <v>11780</v>
          </cell>
        </row>
        <row r="27">
          <cell r="H27">
            <v>11400</v>
          </cell>
        </row>
        <row r="28">
          <cell r="H28">
            <v>10850</v>
          </cell>
        </row>
        <row r="29">
          <cell r="H29">
            <v>10350</v>
          </cell>
        </row>
        <row r="30">
          <cell r="H30">
            <v>10044</v>
          </cell>
        </row>
        <row r="31">
          <cell r="H31">
            <v>9703</v>
          </cell>
        </row>
        <row r="32">
          <cell r="H32">
            <v>9240</v>
          </cell>
        </row>
        <row r="33">
          <cell r="H33">
            <v>8928</v>
          </cell>
        </row>
        <row r="34">
          <cell r="H34">
            <v>8640</v>
          </cell>
        </row>
        <row r="35">
          <cell r="H35">
            <v>8153</v>
          </cell>
        </row>
        <row r="36">
          <cell r="H36">
            <v>7905</v>
          </cell>
        </row>
        <row r="37">
          <cell r="H37">
            <v>7540</v>
          </cell>
        </row>
        <row r="38">
          <cell r="H38">
            <v>7409</v>
          </cell>
        </row>
        <row r="39">
          <cell r="H39">
            <v>7200</v>
          </cell>
        </row>
        <row r="40">
          <cell r="H40">
            <v>7099</v>
          </cell>
        </row>
        <row r="41">
          <cell r="H41">
            <v>6870</v>
          </cell>
        </row>
        <row r="42">
          <cell r="H42">
            <v>6479</v>
          </cell>
        </row>
        <row r="43">
          <cell r="H43">
            <v>6014</v>
          </cell>
        </row>
        <row r="44">
          <cell r="H44">
            <v>5820</v>
          </cell>
        </row>
        <row r="45">
          <cell r="H45">
            <v>5673</v>
          </cell>
        </row>
        <row r="46">
          <cell r="H46">
            <v>5640</v>
          </cell>
        </row>
        <row r="47">
          <cell r="H47">
            <v>5363</v>
          </cell>
        </row>
        <row r="48">
          <cell r="H48">
            <v>5053</v>
          </cell>
        </row>
        <row r="49">
          <cell r="H49">
            <v>4984</v>
          </cell>
        </row>
        <row r="50">
          <cell r="H50">
            <v>4743</v>
          </cell>
        </row>
        <row r="51">
          <cell r="H51">
            <v>4590</v>
          </cell>
        </row>
        <row r="52">
          <cell r="H52">
            <v>4526</v>
          </cell>
        </row>
        <row r="53">
          <cell r="H53">
            <v>4380</v>
          </cell>
        </row>
        <row r="54">
          <cell r="H54">
            <v>4216</v>
          </cell>
        </row>
        <row r="55">
          <cell r="H55">
            <v>4185</v>
          </cell>
        </row>
        <row r="56">
          <cell r="H56">
            <v>3900</v>
          </cell>
        </row>
        <row r="57">
          <cell r="H57">
            <v>3875</v>
          </cell>
        </row>
        <row r="58">
          <cell r="H58">
            <v>3870</v>
          </cell>
        </row>
        <row r="59">
          <cell r="H59">
            <v>3534</v>
          </cell>
        </row>
        <row r="60">
          <cell r="H60">
            <v>3503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5"/>
  <sheetViews>
    <sheetView tabSelected="1" zoomScale="85" workbookViewId="0">
      <selection activeCell="D31" sqref="D31"/>
    </sheetView>
  </sheetViews>
  <sheetFormatPr defaultRowHeight="12.75" x14ac:dyDescent="0.2"/>
  <cols>
    <col min="2" max="2" width="13.7109375" bestFit="1" customWidth="1"/>
    <col min="4" max="4" width="11" customWidth="1"/>
    <col min="7" max="7" width="14.140625" customWidth="1"/>
  </cols>
  <sheetData>
    <row r="1" spans="1:9" x14ac:dyDescent="0.2">
      <c r="A1" s="1" t="s">
        <v>24</v>
      </c>
      <c r="E1" s="25" t="s">
        <v>29</v>
      </c>
      <c r="F1" s="26"/>
      <c r="G1" s="27"/>
      <c r="H1" s="31"/>
    </row>
    <row r="2" spans="1:9" x14ac:dyDescent="0.2">
      <c r="E2" s="28" t="s">
        <v>30</v>
      </c>
      <c r="F2" s="29"/>
      <c r="G2" s="30"/>
      <c r="H2" s="31"/>
    </row>
    <row r="3" spans="1:9" x14ac:dyDescent="0.2">
      <c r="F3" s="31"/>
      <c r="G3" s="31"/>
      <c r="H3" s="31"/>
      <c r="I3" s="31"/>
    </row>
    <row r="4" spans="1:9" x14ac:dyDescent="0.2">
      <c r="B4" s="71">
        <f>SUM(B10:B65)</f>
        <v>69451.200000000012</v>
      </c>
      <c r="C4" s="71"/>
      <c r="D4" s="71">
        <f>SUM(D10:D65)</f>
        <v>1107311.7299999997</v>
      </c>
      <c r="F4" s="31"/>
      <c r="G4" s="31"/>
      <c r="H4" s="31"/>
      <c r="I4" s="31"/>
    </row>
    <row r="5" spans="1:9" ht="13.5" thickBot="1" x14ac:dyDescent="0.25">
      <c r="B5" s="1" t="s">
        <v>25</v>
      </c>
      <c r="D5" s="1" t="s">
        <v>26</v>
      </c>
    </row>
    <row r="6" spans="1:9" ht="13.5" thickBot="1" x14ac:dyDescent="0.25">
      <c r="B6" s="72" t="s">
        <v>2</v>
      </c>
      <c r="C6" s="73"/>
      <c r="D6" s="72" t="s">
        <v>23</v>
      </c>
      <c r="E6" s="73"/>
      <c r="G6" s="8" t="s">
        <v>15</v>
      </c>
    </row>
    <row r="7" spans="1:9" x14ac:dyDescent="0.2">
      <c r="B7" s="8" t="s">
        <v>22</v>
      </c>
      <c r="C7" s="8" t="s">
        <v>28</v>
      </c>
      <c r="D7" s="8" t="s">
        <v>22</v>
      </c>
      <c r="E7" s="8" t="s">
        <v>28</v>
      </c>
      <c r="G7" s="7">
        <f>SUM(G10:G65)</f>
        <v>1176762.93</v>
      </c>
    </row>
    <row r="8" spans="1:9" x14ac:dyDescent="0.2">
      <c r="B8" s="8" t="s">
        <v>27</v>
      </c>
      <c r="C8" s="8"/>
      <c r="D8" s="8" t="s">
        <v>27</v>
      </c>
      <c r="E8" s="8"/>
      <c r="G8" s="7"/>
    </row>
    <row r="9" spans="1:9" x14ac:dyDescent="0.2">
      <c r="B9" s="22">
        <f>Support!I6</f>
        <v>0.03</v>
      </c>
      <c r="C9" s="13"/>
      <c r="D9" s="24">
        <f>Support!K6</f>
        <v>3.3343833325904779E-2</v>
      </c>
      <c r="G9" s="3"/>
    </row>
    <row r="10" spans="1:9" x14ac:dyDescent="0.2">
      <c r="A10" s="4">
        <f>Support!B7</f>
        <v>37043</v>
      </c>
      <c r="B10" s="18">
        <f>Support!C7*Summary!$B$9</f>
        <v>1869.09</v>
      </c>
      <c r="C10" s="23">
        <v>4.8099999999999996</v>
      </c>
      <c r="D10" s="18">
        <f>Support!I7-Summary!B10</f>
        <v>41586.990000000005</v>
      </c>
      <c r="E10" s="23">
        <v>4.7750000000000004</v>
      </c>
      <c r="G10" s="18">
        <f>D10+B10</f>
        <v>43456.08</v>
      </c>
    </row>
    <row r="11" spans="1:9" x14ac:dyDescent="0.2">
      <c r="A11" s="4">
        <f>Support!B8</f>
        <v>37073</v>
      </c>
      <c r="B11" s="18">
        <f>Support!C8*Summary!$B$9</f>
        <v>1845.24</v>
      </c>
      <c r="C11" s="23">
        <v>4.8099999999999996</v>
      </c>
      <c r="D11" s="18">
        <f>Support!I8-Summary!B11</f>
        <v>41119.949999999997</v>
      </c>
      <c r="E11" s="23">
        <v>4.7750000000000004</v>
      </c>
      <c r="G11" s="18">
        <f>D11+B11</f>
        <v>42965.189999999995</v>
      </c>
    </row>
    <row r="12" spans="1:9" x14ac:dyDescent="0.2">
      <c r="A12" s="4">
        <f>Support!B9</f>
        <v>37104</v>
      </c>
      <c r="B12" s="18">
        <f>Support!C9*Summary!$B$9</f>
        <v>1822.56</v>
      </c>
      <c r="C12" s="23">
        <v>4.8099999999999996</v>
      </c>
      <c r="D12" s="18">
        <f>Support!I9-Summary!B12</f>
        <v>43889.49</v>
      </c>
      <c r="E12" s="23">
        <f>E11</f>
        <v>4.7750000000000004</v>
      </c>
      <c r="G12" s="18">
        <f t="shared" ref="G12:G65" si="0">D12+B12</f>
        <v>45712.049999999996</v>
      </c>
      <c r="I12" s="19"/>
    </row>
    <row r="13" spans="1:9" x14ac:dyDescent="0.2">
      <c r="A13" s="4">
        <f>Support!B10</f>
        <v>37135</v>
      </c>
      <c r="B13" s="18">
        <f>Support!C10*Summary!$B$9</f>
        <v>1803.27</v>
      </c>
      <c r="C13" s="23">
        <v>4.8099999999999996</v>
      </c>
      <c r="D13" s="18">
        <f>Support!I10-Summary!B13</f>
        <v>42228.69</v>
      </c>
      <c r="E13" s="23">
        <f t="shared" ref="E13:E65" si="1">E12</f>
        <v>4.7750000000000004</v>
      </c>
      <c r="G13" s="18">
        <f t="shared" si="0"/>
        <v>44031.96</v>
      </c>
    </row>
    <row r="14" spans="1:9" x14ac:dyDescent="0.2">
      <c r="A14" s="4">
        <f>Support!B11</f>
        <v>37165</v>
      </c>
      <c r="B14" s="18">
        <f>Support!C11*Summary!$B$9</f>
        <v>1781.76</v>
      </c>
      <c r="C14" s="23">
        <v>4.8099999999999996</v>
      </c>
      <c r="D14" s="18">
        <f>Support!I11-Summary!B14</f>
        <v>42660.719999999994</v>
      </c>
      <c r="E14" s="23">
        <f t="shared" si="1"/>
        <v>4.7750000000000004</v>
      </c>
      <c r="G14" s="18">
        <f t="shared" si="0"/>
        <v>44442.479999999996</v>
      </c>
    </row>
    <row r="15" spans="1:9" x14ac:dyDescent="0.2">
      <c r="A15" s="4">
        <f>Support!B12</f>
        <v>37196</v>
      </c>
      <c r="B15" s="18">
        <f>Support!C12*Summary!$B$9</f>
        <v>1759.3799999999999</v>
      </c>
      <c r="C15" s="23">
        <v>4.8099999999999996</v>
      </c>
      <c r="D15" s="18">
        <f>Support!I12-Summary!B15</f>
        <v>39654.120000000003</v>
      </c>
      <c r="E15" s="23">
        <f t="shared" si="1"/>
        <v>4.7750000000000004</v>
      </c>
      <c r="G15" s="18">
        <f t="shared" si="0"/>
        <v>41413.5</v>
      </c>
    </row>
    <row r="16" spans="1:9" x14ac:dyDescent="0.2">
      <c r="A16" s="4">
        <f>Support!B13</f>
        <v>37226</v>
      </c>
      <c r="B16" s="18">
        <f>Support!C13*Summary!$B$9</f>
        <v>1736.4299999999998</v>
      </c>
      <c r="C16" s="23">
        <v>4.8099999999999996</v>
      </c>
      <c r="D16" s="18">
        <f>Support!I13-Summary!B16</f>
        <v>37280.46</v>
      </c>
      <c r="E16" s="23">
        <f t="shared" si="1"/>
        <v>4.7750000000000004</v>
      </c>
      <c r="G16" s="18">
        <f t="shared" si="0"/>
        <v>39016.89</v>
      </c>
    </row>
    <row r="17" spans="1:7" x14ac:dyDescent="0.2">
      <c r="A17" s="4">
        <f>Support!B14</f>
        <v>37257</v>
      </c>
      <c r="B17" s="18">
        <f>Support!C14*Summary!$B$9</f>
        <v>1718.28</v>
      </c>
      <c r="C17" s="23">
        <v>4.8099999999999996</v>
      </c>
      <c r="D17" s="18">
        <f>Support!I14-Summary!B17</f>
        <v>34591.11</v>
      </c>
      <c r="E17" s="23">
        <f t="shared" si="1"/>
        <v>4.7750000000000004</v>
      </c>
      <c r="G17" s="18">
        <f t="shared" si="0"/>
        <v>36309.39</v>
      </c>
    </row>
    <row r="18" spans="1:7" x14ac:dyDescent="0.2">
      <c r="A18" s="4">
        <f>Support!B15</f>
        <v>37288</v>
      </c>
      <c r="B18" s="18">
        <f>Support!C15*Summary!$B$9</f>
        <v>1695.33</v>
      </c>
      <c r="C18" s="23">
        <v>4.8099999999999996</v>
      </c>
      <c r="D18" s="18">
        <f>Support!I15-Summary!B18</f>
        <v>32117.519999999997</v>
      </c>
      <c r="E18" s="23">
        <f t="shared" si="1"/>
        <v>4.7750000000000004</v>
      </c>
      <c r="G18" s="18">
        <f t="shared" si="0"/>
        <v>33812.85</v>
      </c>
    </row>
    <row r="19" spans="1:7" x14ac:dyDescent="0.2">
      <c r="A19" s="4">
        <f>Support!B16</f>
        <v>37316</v>
      </c>
      <c r="B19" s="18">
        <f>Support!C16*Summary!$B$9</f>
        <v>1677.48</v>
      </c>
      <c r="C19" s="23">
        <v>4.8099999999999996</v>
      </c>
      <c r="D19" s="18">
        <f>Support!I16-Summary!B19</f>
        <v>30684.78</v>
      </c>
      <c r="E19" s="23">
        <f t="shared" si="1"/>
        <v>4.7750000000000004</v>
      </c>
      <c r="G19" s="18">
        <f t="shared" si="0"/>
        <v>32362.26</v>
      </c>
    </row>
    <row r="20" spans="1:7" x14ac:dyDescent="0.2">
      <c r="A20" s="4">
        <f>Support!B17</f>
        <v>37347</v>
      </c>
      <c r="B20" s="18">
        <f>Support!C17*Summary!$B$9</f>
        <v>1654.08</v>
      </c>
      <c r="C20" s="23">
        <v>4.8099999999999996</v>
      </c>
      <c r="D20" s="18">
        <f>Support!I17-Summary!B20</f>
        <v>29180.04</v>
      </c>
      <c r="E20" s="23">
        <f t="shared" si="1"/>
        <v>4.7750000000000004</v>
      </c>
      <c r="G20" s="18">
        <f t="shared" si="0"/>
        <v>30834.120000000003</v>
      </c>
    </row>
    <row r="21" spans="1:7" x14ac:dyDescent="0.2">
      <c r="A21" s="4">
        <f>Support!B18</f>
        <v>37377</v>
      </c>
      <c r="B21" s="18">
        <f>Support!C18*Summary!$B$9</f>
        <v>1636.6799999999998</v>
      </c>
      <c r="C21" s="23">
        <v>4.8099999999999996</v>
      </c>
      <c r="D21" s="18">
        <f>Support!I18-Summary!B21</f>
        <v>28069.019999999997</v>
      </c>
      <c r="E21" s="23">
        <f t="shared" si="1"/>
        <v>4.7750000000000004</v>
      </c>
      <c r="G21" s="18">
        <f t="shared" si="0"/>
        <v>29705.699999999997</v>
      </c>
    </row>
    <row r="22" spans="1:7" x14ac:dyDescent="0.2">
      <c r="A22" s="4">
        <f>Support!B19</f>
        <v>37408</v>
      </c>
      <c r="B22" s="18">
        <f>Support!C19*Summary!$B$9</f>
        <v>1614.6</v>
      </c>
      <c r="C22" s="23">
        <v>4.8099999999999996</v>
      </c>
      <c r="D22" s="18">
        <f>Support!I19-Summary!B22</f>
        <v>27161.79</v>
      </c>
      <c r="E22" s="23">
        <f t="shared" si="1"/>
        <v>4.7750000000000004</v>
      </c>
      <c r="G22" s="18">
        <f t="shared" si="0"/>
        <v>28776.39</v>
      </c>
    </row>
    <row r="23" spans="1:7" x14ac:dyDescent="0.2">
      <c r="A23" s="4">
        <f>Support!B20</f>
        <v>37438</v>
      </c>
      <c r="B23" s="18">
        <f>Support!C20*Summary!$B$9</f>
        <v>1595.8799999999999</v>
      </c>
      <c r="C23" s="23">
        <v>4.8099999999999996</v>
      </c>
      <c r="D23" s="18">
        <f>Support!I20-Summary!B23</f>
        <v>28220.039999999997</v>
      </c>
      <c r="E23" s="23">
        <f t="shared" si="1"/>
        <v>4.7750000000000004</v>
      </c>
      <c r="G23" s="18">
        <f t="shared" si="0"/>
        <v>29815.919999999998</v>
      </c>
    </row>
    <row r="24" spans="1:7" x14ac:dyDescent="0.2">
      <c r="A24" s="4">
        <f>Support!B21</f>
        <v>37469</v>
      </c>
      <c r="B24" s="18">
        <f>Support!C21*Summary!$B$9</f>
        <v>1577.76</v>
      </c>
      <c r="C24" s="23">
        <v>4.8099999999999996</v>
      </c>
      <c r="D24" s="18">
        <f>Support!I21-Summary!B24</f>
        <v>26231.34</v>
      </c>
      <c r="E24" s="23">
        <f t="shared" si="1"/>
        <v>4.7750000000000004</v>
      </c>
      <c r="G24" s="18">
        <f t="shared" si="0"/>
        <v>27809.1</v>
      </c>
    </row>
    <row r="25" spans="1:7" x14ac:dyDescent="0.2">
      <c r="A25" s="4">
        <f>Support!B22</f>
        <v>37500</v>
      </c>
      <c r="B25" s="18">
        <f>Support!C22*Summary!$B$9</f>
        <v>1557.57</v>
      </c>
      <c r="C25" s="23">
        <v>4.8099999999999996</v>
      </c>
      <c r="D25" s="18">
        <f>Support!I22-Summary!B25</f>
        <v>25679.489999999998</v>
      </c>
      <c r="E25" s="23">
        <f t="shared" si="1"/>
        <v>4.7750000000000004</v>
      </c>
      <c r="G25" s="18">
        <f t="shared" si="0"/>
        <v>27237.059999999998</v>
      </c>
    </row>
    <row r="26" spans="1:7" x14ac:dyDescent="0.2">
      <c r="A26" s="4">
        <f>Support!B23</f>
        <v>37530</v>
      </c>
      <c r="B26" s="18">
        <f>Support!C23*Summary!$B$9</f>
        <v>1536.9299999999998</v>
      </c>
      <c r="C26" s="23">
        <v>4.8099999999999996</v>
      </c>
      <c r="D26" s="18">
        <f>Support!I23-Summary!B26</f>
        <v>25497.69</v>
      </c>
      <c r="E26" s="23">
        <f t="shared" si="1"/>
        <v>4.7750000000000004</v>
      </c>
      <c r="G26" s="18">
        <f t="shared" si="0"/>
        <v>27034.62</v>
      </c>
    </row>
    <row r="27" spans="1:7" x14ac:dyDescent="0.2">
      <c r="A27" s="4">
        <f>Support!B24</f>
        <v>37561</v>
      </c>
      <c r="B27" s="18">
        <f>Support!C24*Summary!$B$9</f>
        <v>1522.47</v>
      </c>
      <c r="C27" s="23">
        <v>4.8099999999999996</v>
      </c>
      <c r="D27" s="18">
        <f>Support!I24-Summary!B27</f>
        <v>24677.999999999996</v>
      </c>
      <c r="E27" s="23">
        <f t="shared" si="1"/>
        <v>4.7750000000000004</v>
      </c>
      <c r="G27" s="18">
        <f t="shared" si="0"/>
        <v>26200.469999999998</v>
      </c>
    </row>
    <row r="28" spans="1:7" x14ac:dyDescent="0.2">
      <c r="A28" s="4">
        <f>Support!B25</f>
        <v>37591</v>
      </c>
      <c r="B28" s="18">
        <f>Support!C25*Summary!$B$9</f>
        <v>1500.6599999999999</v>
      </c>
      <c r="C28" s="23">
        <v>4.8099999999999996</v>
      </c>
      <c r="D28" s="18">
        <f>Support!I25-Summary!B28</f>
        <v>24077.7</v>
      </c>
      <c r="E28" s="23">
        <f t="shared" si="1"/>
        <v>4.7750000000000004</v>
      </c>
      <c r="G28" s="18">
        <f t="shared" si="0"/>
        <v>25578.36</v>
      </c>
    </row>
    <row r="29" spans="1:7" x14ac:dyDescent="0.2">
      <c r="A29" s="4">
        <f>Support!B26</f>
        <v>37622</v>
      </c>
      <c r="B29" s="18">
        <f>Support!C26*Summary!$B$9</f>
        <v>1482.54</v>
      </c>
      <c r="C29" s="23">
        <v>4.8099999999999996</v>
      </c>
      <c r="D29" s="18">
        <f>Support!I26-Summary!B29</f>
        <v>23934.959999999999</v>
      </c>
      <c r="E29" s="23">
        <f t="shared" si="1"/>
        <v>4.7750000000000004</v>
      </c>
      <c r="G29" s="18">
        <f t="shared" si="0"/>
        <v>25417.5</v>
      </c>
    </row>
    <row r="30" spans="1:7" x14ac:dyDescent="0.2">
      <c r="A30" s="4">
        <f>Support!B27</f>
        <v>37653</v>
      </c>
      <c r="B30" s="18">
        <f>Support!C27*Summary!$B$9</f>
        <v>1466.01</v>
      </c>
      <c r="C30" s="23">
        <v>4.8099999999999996</v>
      </c>
      <c r="D30" s="18">
        <f>Support!I27-Summary!B30</f>
        <v>18360.3</v>
      </c>
      <c r="E30" s="23">
        <f t="shared" si="1"/>
        <v>4.7750000000000004</v>
      </c>
      <c r="G30" s="18">
        <f t="shared" si="0"/>
        <v>19826.309999999998</v>
      </c>
    </row>
    <row r="31" spans="1:7" x14ac:dyDescent="0.2">
      <c r="A31" s="4">
        <f>Support!B28</f>
        <v>37681</v>
      </c>
      <c r="B31" s="18">
        <f>Support!C28*Summary!$B$9</f>
        <v>1446.27</v>
      </c>
      <c r="C31" s="23">
        <v>4.8099999999999996</v>
      </c>
      <c r="D31" s="18">
        <f>Support!I28-Summary!B31</f>
        <v>17869.379999999997</v>
      </c>
      <c r="E31" s="23">
        <f t="shared" si="1"/>
        <v>4.7750000000000004</v>
      </c>
      <c r="G31" s="18">
        <f t="shared" si="0"/>
        <v>19315.649999999998</v>
      </c>
    </row>
    <row r="32" spans="1:7" x14ac:dyDescent="0.2">
      <c r="A32" s="4">
        <f>Support!B29</f>
        <v>37712</v>
      </c>
      <c r="B32" s="18">
        <f>Support!C29*Summary!$B$9</f>
        <v>1430.34</v>
      </c>
      <c r="C32" s="23">
        <v>4.8099999999999996</v>
      </c>
      <c r="D32" s="18">
        <f>Support!I29-Summary!B32</f>
        <v>17367.989999999998</v>
      </c>
      <c r="E32" s="23">
        <f t="shared" si="1"/>
        <v>4.7750000000000004</v>
      </c>
      <c r="G32" s="18">
        <f t="shared" si="0"/>
        <v>18798.329999999998</v>
      </c>
    </row>
    <row r="33" spans="1:7" x14ac:dyDescent="0.2">
      <c r="A33" s="4">
        <f>Support!B30</f>
        <v>37742</v>
      </c>
      <c r="B33" s="18">
        <f>Support!C30*Summary!$B$9</f>
        <v>1414.53</v>
      </c>
      <c r="C33" s="23">
        <v>4.8099999999999996</v>
      </c>
      <c r="D33" s="18">
        <f>Support!I30-Summary!B33</f>
        <v>16835.100000000002</v>
      </c>
      <c r="E33" s="23">
        <f t="shared" si="1"/>
        <v>4.7750000000000004</v>
      </c>
      <c r="G33" s="18">
        <f t="shared" si="0"/>
        <v>18249.63</v>
      </c>
    </row>
    <row r="34" spans="1:7" x14ac:dyDescent="0.2">
      <c r="A34" s="4">
        <f>Support!B31</f>
        <v>37773</v>
      </c>
      <c r="B34" s="18">
        <f>Support!C31*Summary!$B$9</f>
        <v>1395.24</v>
      </c>
      <c r="C34" s="23">
        <v>4.8099999999999996</v>
      </c>
      <c r="D34" s="18">
        <f>Support!I31-Summary!B34</f>
        <v>16335.569999999998</v>
      </c>
      <c r="E34" s="23">
        <f t="shared" si="1"/>
        <v>4.7750000000000004</v>
      </c>
      <c r="G34" s="18">
        <f t="shared" si="0"/>
        <v>17730.809999999998</v>
      </c>
    </row>
    <row r="35" spans="1:7" x14ac:dyDescent="0.2">
      <c r="A35" s="4">
        <f>Support!B32</f>
        <v>37803</v>
      </c>
      <c r="B35" s="18">
        <f>Support!C32*Summary!$B$9</f>
        <v>1378.26</v>
      </c>
      <c r="C35" s="23">
        <v>4.8099999999999996</v>
      </c>
      <c r="D35" s="18">
        <f>Support!I32-Summary!B35</f>
        <v>16115.97</v>
      </c>
      <c r="E35" s="23">
        <f t="shared" si="1"/>
        <v>4.7750000000000004</v>
      </c>
      <c r="G35" s="18">
        <f t="shared" si="0"/>
        <v>17494.23</v>
      </c>
    </row>
    <row r="36" spans="1:7" x14ac:dyDescent="0.2">
      <c r="A36" s="4">
        <f>Support!B33</f>
        <v>37834</v>
      </c>
      <c r="B36" s="18">
        <f>Support!C33*Summary!$B$9</f>
        <v>1364.6699999999998</v>
      </c>
      <c r="C36" s="23">
        <v>4.8099999999999996</v>
      </c>
      <c r="D36" s="18">
        <f>Support!I33-Summary!B36</f>
        <v>15753.63</v>
      </c>
      <c r="E36" s="23">
        <f t="shared" si="1"/>
        <v>4.7750000000000004</v>
      </c>
      <c r="G36" s="18">
        <f t="shared" si="0"/>
        <v>17118.3</v>
      </c>
    </row>
    <row r="37" spans="1:7" x14ac:dyDescent="0.2">
      <c r="A37" s="4">
        <f>Support!B34</f>
        <v>37865</v>
      </c>
      <c r="B37" s="18">
        <f>Support!C34*Summary!$B$9</f>
        <v>1346.97</v>
      </c>
      <c r="C37" s="23">
        <v>4.8099999999999996</v>
      </c>
      <c r="D37" s="18">
        <f>Support!I34-Summary!B37</f>
        <v>15396.99</v>
      </c>
      <c r="E37" s="23">
        <f t="shared" si="1"/>
        <v>4.7750000000000004</v>
      </c>
      <c r="G37" s="18">
        <f t="shared" si="0"/>
        <v>16743.96</v>
      </c>
    </row>
    <row r="38" spans="1:7" x14ac:dyDescent="0.2">
      <c r="A38" s="4">
        <f>Support!B35</f>
        <v>37895</v>
      </c>
      <c r="B38" s="18">
        <f>Support!C35*Summary!$B$9</f>
        <v>1328.3999999999999</v>
      </c>
      <c r="C38" s="23">
        <v>4.8099999999999996</v>
      </c>
      <c r="D38" s="18">
        <f>Support!I35-Summary!B38</f>
        <v>15049.26</v>
      </c>
      <c r="E38" s="23">
        <f t="shared" si="1"/>
        <v>4.7750000000000004</v>
      </c>
      <c r="G38" s="18">
        <f t="shared" si="0"/>
        <v>16377.66</v>
      </c>
    </row>
    <row r="39" spans="1:7" x14ac:dyDescent="0.2">
      <c r="A39" s="4">
        <f>Support!B36</f>
        <v>37926</v>
      </c>
      <c r="B39" s="18">
        <f>Support!C36*Summary!$B$9</f>
        <v>1316.25</v>
      </c>
      <c r="C39" s="23">
        <v>4.8099999999999996</v>
      </c>
      <c r="D39" s="18">
        <f>Support!I36-Summary!B39</f>
        <v>14742.449999999999</v>
      </c>
      <c r="E39" s="23">
        <f t="shared" si="1"/>
        <v>4.7750000000000004</v>
      </c>
      <c r="G39" s="18">
        <f t="shared" si="0"/>
        <v>16058.699999999999</v>
      </c>
    </row>
    <row r="40" spans="1:7" x14ac:dyDescent="0.2">
      <c r="A40" s="4">
        <f>Support!B37</f>
        <v>37956</v>
      </c>
      <c r="B40" s="18">
        <f>Support!C37*Summary!$B$9</f>
        <v>1296.6599999999999</v>
      </c>
      <c r="C40" s="23">
        <v>4.8099999999999996</v>
      </c>
      <c r="D40" s="18">
        <f>Support!I37-Summary!B40</f>
        <v>14382.09</v>
      </c>
      <c r="E40" s="23">
        <f t="shared" si="1"/>
        <v>4.7750000000000004</v>
      </c>
      <c r="G40" s="18">
        <f t="shared" si="0"/>
        <v>15678.75</v>
      </c>
    </row>
    <row r="41" spans="1:7" x14ac:dyDescent="0.2">
      <c r="A41" s="4">
        <f>Support!B38</f>
        <v>37987</v>
      </c>
      <c r="B41" s="18">
        <f>Support!C38*Summary!$B$9</f>
        <v>1283.04</v>
      </c>
      <c r="C41" s="23">
        <v>4.8099999999999996</v>
      </c>
      <c r="D41" s="18">
        <f>Support!I38-Summary!B41</f>
        <v>14217.720000000001</v>
      </c>
      <c r="E41" s="23">
        <f t="shared" si="1"/>
        <v>4.7750000000000004</v>
      </c>
      <c r="G41" s="18">
        <f t="shared" si="0"/>
        <v>15500.760000000002</v>
      </c>
    </row>
    <row r="42" spans="1:7" x14ac:dyDescent="0.2">
      <c r="A42" s="4">
        <f>Support!B39</f>
        <v>38018</v>
      </c>
      <c r="B42" s="18">
        <f>Support!C39*Summary!$B$9</f>
        <v>1268.1299999999999</v>
      </c>
      <c r="C42" s="23">
        <v>4.8099999999999996</v>
      </c>
      <c r="D42" s="18">
        <f>Support!I39-Summary!B42</f>
        <v>13901.31</v>
      </c>
      <c r="E42" s="23">
        <f t="shared" si="1"/>
        <v>4.7750000000000004</v>
      </c>
      <c r="G42" s="18">
        <f t="shared" si="0"/>
        <v>15169.439999999999</v>
      </c>
    </row>
    <row r="43" spans="1:7" x14ac:dyDescent="0.2">
      <c r="A43" s="4">
        <f>Support!B40</f>
        <v>38047</v>
      </c>
      <c r="B43" s="18">
        <f>Support!C40*Summary!$B$9</f>
        <v>1251.33</v>
      </c>
      <c r="C43" s="23">
        <v>4.8099999999999996</v>
      </c>
      <c r="D43" s="18">
        <f>Support!I40-Summary!B43</f>
        <v>13647.06</v>
      </c>
      <c r="E43" s="23">
        <f t="shared" si="1"/>
        <v>4.7750000000000004</v>
      </c>
      <c r="G43" s="18">
        <f t="shared" si="0"/>
        <v>14898.39</v>
      </c>
    </row>
    <row r="44" spans="1:7" x14ac:dyDescent="0.2">
      <c r="A44" s="4">
        <f>Support!B41</f>
        <v>38078</v>
      </c>
      <c r="B44" s="18">
        <f>Support!C41*Summary!$B$9</f>
        <v>1237.29</v>
      </c>
      <c r="C44" s="23">
        <v>4.8099999999999996</v>
      </c>
      <c r="D44" s="18">
        <f>Support!I41-Summary!B44</f>
        <v>13363.98</v>
      </c>
      <c r="E44" s="23">
        <f t="shared" si="1"/>
        <v>4.7750000000000004</v>
      </c>
      <c r="G44" s="18">
        <f t="shared" si="0"/>
        <v>14601.27</v>
      </c>
    </row>
    <row r="45" spans="1:7" x14ac:dyDescent="0.2">
      <c r="A45" s="4">
        <f>Support!B42</f>
        <v>38108</v>
      </c>
      <c r="B45" s="18">
        <f>Support!C42*Summary!$B$9</f>
        <v>1224.1199999999999</v>
      </c>
      <c r="C45" s="23">
        <v>4.8099999999999996</v>
      </c>
      <c r="D45" s="18">
        <f>Support!I42-Summary!B45</f>
        <v>13109.849999999999</v>
      </c>
      <c r="E45" s="23">
        <f t="shared" si="1"/>
        <v>4.7750000000000004</v>
      </c>
      <c r="G45" s="18">
        <f t="shared" si="0"/>
        <v>14333.969999999998</v>
      </c>
    </row>
    <row r="46" spans="1:7" x14ac:dyDescent="0.2">
      <c r="A46" s="4">
        <f>Support!B43</f>
        <v>38139</v>
      </c>
      <c r="B46" s="18">
        <f>Support!C43*Summary!$B$9</f>
        <v>1206.57</v>
      </c>
      <c r="C46" s="23">
        <v>4.8099999999999996</v>
      </c>
      <c r="D46" s="18">
        <f>Support!I43-Summary!B46</f>
        <v>12838.74</v>
      </c>
      <c r="E46" s="23">
        <f t="shared" si="1"/>
        <v>4.7750000000000004</v>
      </c>
      <c r="G46" s="18">
        <f t="shared" si="0"/>
        <v>14045.31</v>
      </c>
    </row>
    <row r="47" spans="1:7" x14ac:dyDescent="0.2">
      <c r="A47" s="4">
        <f>Support!B44</f>
        <v>38169</v>
      </c>
      <c r="B47" s="18">
        <f>Support!C44*Summary!$B$9</f>
        <v>1192.3799999999999</v>
      </c>
      <c r="C47" s="23">
        <v>4.8099999999999996</v>
      </c>
      <c r="D47" s="18">
        <f>Support!I44-Summary!B47</f>
        <v>12554.07</v>
      </c>
      <c r="E47" s="23">
        <f t="shared" si="1"/>
        <v>4.7750000000000004</v>
      </c>
      <c r="G47" s="18">
        <f t="shared" si="0"/>
        <v>13746.449999999999</v>
      </c>
    </row>
    <row r="48" spans="1:7" x14ac:dyDescent="0.2">
      <c r="A48" s="4">
        <f>Support!B45</f>
        <v>38200</v>
      </c>
      <c r="B48" s="18">
        <f>Support!C45*Summary!$B$9</f>
        <v>1178.79</v>
      </c>
      <c r="C48" s="23">
        <v>4.8099999999999996</v>
      </c>
      <c r="D48" s="18">
        <f>Support!I45-Summary!B48</f>
        <v>12252.869999999999</v>
      </c>
      <c r="E48" s="23">
        <f t="shared" si="1"/>
        <v>4.7750000000000004</v>
      </c>
      <c r="G48" s="18">
        <f t="shared" si="0"/>
        <v>13431.66</v>
      </c>
    </row>
    <row r="49" spans="1:7" x14ac:dyDescent="0.2">
      <c r="A49" s="4">
        <f>Support!B46</f>
        <v>38231</v>
      </c>
      <c r="B49" s="18">
        <f>Support!C46*Summary!$B$9</f>
        <v>1162.68</v>
      </c>
      <c r="C49" s="23">
        <v>4.8099999999999996</v>
      </c>
      <c r="D49" s="18">
        <f>Support!I46-Summary!B49</f>
        <v>12009.39</v>
      </c>
      <c r="E49" s="23">
        <f t="shared" si="1"/>
        <v>4.7750000000000004</v>
      </c>
      <c r="G49" s="18">
        <f t="shared" si="0"/>
        <v>13172.07</v>
      </c>
    </row>
    <row r="50" spans="1:7" x14ac:dyDescent="0.2">
      <c r="A50" s="4">
        <f>Support!B47</f>
        <v>38261</v>
      </c>
      <c r="B50" s="18">
        <f>Support!C47*Summary!$B$9</f>
        <v>1151.58</v>
      </c>
      <c r="C50" s="23">
        <v>4.8099999999999996</v>
      </c>
      <c r="D50" s="18">
        <f>Support!I47-Summary!B50</f>
        <v>11747.07</v>
      </c>
      <c r="E50" s="23">
        <f t="shared" si="1"/>
        <v>4.7750000000000004</v>
      </c>
      <c r="G50" s="18">
        <f t="shared" si="0"/>
        <v>12898.65</v>
      </c>
    </row>
    <row r="51" spans="1:7" x14ac:dyDescent="0.2">
      <c r="A51" s="4">
        <f>Support!B48</f>
        <v>38292</v>
      </c>
      <c r="B51" s="18">
        <f>Support!C48*Summary!$B$9</f>
        <v>1136.3699999999999</v>
      </c>
      <c r="C51" s="23">
        <v>4.8099999999999996</v>
      </c>
      <c r="D51" s="18">
        <f>Support!I48-Summary!B51</f>
        <v>11547</v>
      </c>
      <c r="E51" s="23">
        <f t="shared" si="1"/>
        <v>4.7750000000000004</v>
      </c>
      <c r="G51" s="18">
        <f t="shared" si="0"/>
        <v>12683.369999999999</v>
      </c>
    </row>
    <row r="52" spans="1:7" x14ac:dyDescent="0.2">
      <c r="A52" s="4">
        <f>Support!B49</f>
        <v>38322</v>
      </c>
      <c r="B52" s="18">
        <f>Support!C49*Summary!$B$9</f>
        <v>1124.3699999999999</v>
      </c>
      <c r="C52" s="23">
        <v>4.8099999999999996</v>
      </c>
      <c r="D52" s="18">
        <f>Support!I49-Summary!B52</f>
        <v>11288.82</v>
      </c>
      <c r="E52" s="23">
        <f t="shared" si="1"/>
        <v>4.7750000000000004</v>
      </c>
      <c r="G52" s="18">
        <f t="shared" si="0"/>
        <v>12413.189999999999</v>
      </c>
    </row>
    <row r="53" spans="1:7" x14ac:dyDescent="0.2">
      <c r="A53" s="4">
        <f>Support!B50</f>
        <v>38353</v>
      </c>
      <c r="B53" s="18">
        <f>Support!C50*Summary!$B$9</f>
        <v>1110.78</v>
      </c>
      <c r="C53" s="23">
        <v>4.8099999999999996</v>
      </c>
      <c r="D53" s="18">
        <f>Support!I50-Summary!B53</f>
        <v>11075.849999999999</v>
      </c>
      <c r="E53" s="23">
        <f t="shared" si="1"/>
        <v>4.7750000000000004</v>
      </c>
      <c r="G53" s="18">
        <f t="shared" si="0"/>
        <v>12186.63</v>
      </c>
    </row>
    <row r="54" spans="1:7" x14ac:dyDescent="0.2">
      <c r="A54" s="4">
        <f>Support!B51</f>
        <v>38384</v>
      </c>
      <c r="B54" s="18">
        <f>Support!C51*Summary!$B$9</f>
        <v>1097.46</v>
      </c>
      <c r="C54" s="23">
        <v>4.8099999999999996</v>
      </c>
      <c r="D54" s="18">
        <f>Support!I51-Summary!B54</f>
        <v>10872.329999999998</v>
      </c>
      <c r="E54" s="23">
        <f t="shared" si="1"/>
        <v>4.7750000000000004</v>
      </c>
      <c r="G54" s="18">
        <f t="shared" si="0"/>
        <v>11969.789999999997</v>
      </c>
    </row>
    <row r="55" spans="1:7" x14ac:dyDescent="0.2">
      <c r="A55" s="4">
        <f>Support!B52</f>
        <v>38412</v>
      </c>
      <c r="B55" s="18">
        <f>Support!C52*Summary!$B$9</f>
        <v>1083.57</v>
      </c>
      <c r="C55" s="23">
        <v>4.8099999999999996</v>
      </c>
      <c r="D55" s="18">
        <f>Support!I52-Summary!B55</f>
        <v>10635.96</v>
      </c>
      <c r="E55" s="23">
        <f t="shared" si="1"/>
        <v>4.7750000000000004</v>
      </c>
      <c r="G55" s="18">
        <f t="shared" si="0"/>
        <v>11719.529999999999</v>
      </c>
    </row>
    <row r="56" spans="1:7" x14ac:dyDescent="0.2">
      <c r="A56" s="4">
        <f>Support!B53</f>
        <v>38443</v>
      </c>
      <c r="B56" s="18">
        <f>Support!C53*Summary!$B$9</f>
        <v>1070.55</v>
      </c>
      <c r="C56" s="23">
        <v>4.8099999999999996</v>
      </c>
      <c r="D56" s="18">
        <f>Support!I53-Summary!B56</f>
        <v>10431.33</v>
      </c>
      <c r="E56" s="23">
        <f t="shared" si="1"/>
        <v>4.7750000000000004</v>
      </c>
      <c r="G56" s="18">
        <f t="shared" si="0"/>
        <v>11501.88</v>
      </c>
    </row>
    <row r="57" spans="1:7" x14ac:dyDescent="0.2">
      <c r="A57" s="4">
        <f>Support!B54</f>
        <v>38473</v>
      </c>
      <c r="B57" s="18">
        <f>Support!C54*Summary!$B$9</f>
        <v>1056.3599999999999</v>
      </c>
      <c r="C57" s="23">
        <v>4.8099999999999996</v>
      </c>
      <c r="D57" s="18">
        <f>Support!I54-Summary!B57</f>
        <v>10236.06</v>
      </c>
      <c r="E57" s="23">
        <f t="shared" si="1"/>
        <v>4.7750000000000004</v>
      </c>
      <c r="G57" s="18">
        <f t="shared" si="0"/>
        <v>11292.42</v>
      </c>
    </row>
    <row r="58" spans="1:7" x14ac:dyDescent="0.2">
      <c r="A58" s="4">
        <f>Support!B55</f>
        <v>38504</v>
      </c>
      <c r="B58" s="18">
        <f>Support!C55*Summary!$B$9</f>
        <v>1044.24</v>
      </c>
      <c r="C58" s="23">
        <v>4.8099999999999996</v>
      </c>
      <c r="D58" s="18">
        <f>Support!I55-Summary!B58</f>
        <v>10021.83</v>
      </c>
      <c r="E58" s="23">
        <f t="shared" si="1"/>
        <v>4.7750000000000004</v>
      </c>
      <c r="G58" s="18">
        <f t="shared" si="0"/>
        <v>11066.07</v>
      </c>
    </row>
    <row r="59" spans="1:7" x14ac:dyDescent="0.2">
      <c r="A59" s="4">
        <f>Support!B56</f>
        <v>38534</v>
      </c>
      <c r="B59" s="18"/>
      <c r="C59" s="23"/>
      <c r="D59" s="18">
        <f>Support!I56-Summary!B59</f>
        <v>9819.42</v>
      </c>
      <c r="E59" s="23">
        <f t="shared" si="1"/>
        <v>4.7750000000000004</v>
      </c>
      <c r="G59" s="18">
        <f t="shared" si="0"/>
        <v>9819.42</v>
      </c>
    </row>
    <row r="60" spans="1:7" x14ac:dyDescent="0.2">
      <c r="A60" s="4">
        <f>Support!B57</f>
        <v>38565</v>
      </c>
      <c r="B60" s="18"/>
      <c r="C60" s="23"/>
      <c r="D60" s="18">
        <f>Support!I57-Summary!B60</f>
        <v>9642.6</v>
      </c>
      <c r="E60" s="23">
        <f t="shared" si="1"/>
        <v>4.7750000000000004</v>
      </c>
      <c r="G60" s="18">
        <f t="shared" si="0"/>
        <v>9642.6</v>
      </c>
    </row>
    <row r="61" spans="1:7" x14ac:dyDescent="0.2">
      <c r="A61" s="4">
        <f>Support!B58</f>
        <v>38596</v>
      </c>
      <c r="B61" s="18"/>
      <c r="C61" s="23"/>
      <c r="D61" s="18">
        <f>Support!I58-Summary!B61</f>
        <v>9425.0399999999991</v>
      </c>
      <c r="E61" s="23">
        <f t="shared" si="1"/>
        <v>4.7750000000000004</v>
      </c>
      <c r="G61" s="18">
        <f t="shared" si="0"/>
        <v>9425.0399999999991</v>
      </c>
    </row>
    <row r="62" spans="1:7" x14ac:dyDescent="0.2">
      <c r="A62" s="4">
        <f>Support!B59</f>
        <v>38626</v>
      </c>
      <c r="B62" s="18"/>
      <c r="C62" s="23"/>
      <c r="D62" s="18">
        <f>Support!I59-Summary!B62</f>
        <v>9263.0399999999991</v>
      </c>
      <c r="E62" s="23">
        <f t="shared" si="1"/>
        <v>4.7750000000000004</v>
      </c>
      <c r="G62" s="18">
        <f t="shared" si="0"/>
        <v>9263.0399999999991</v>
      </c>
    </row>
    <row r="63" spans="1:7" x14ac:dyDescent="0.2">
      <c r="A63" s="4">
        <f>Support!B60</f>
        <v>38657</v>
      </c>
      <c r="B63" s="18"/>
      <c r="C63" s="23"/>
      <c r="D63" s="18">
        <f>Support!I60-Summary!B63</f>
        <v>9088.32</v>
      </c>
      <c r="E63" s="23">
        <f t="shared" si="1"/>
        <v>4.7750000000000004</v>
      </c>
      <c r="G63" s="18">
        <f t="shared" si="0"/>
        <v>9088.32</v>
      </c>
    </row>
    <row r="64" spans="1:7" x14ac:dyDescent="0.2">
      <c r="A64" s="4">
        <f>Support!B61</f>
        <v>38687</v>
      </c>
      <c r="B64" s="18"/>
      <c r="C64" s="23"/>
      <c r="D64" s="18">
        <f>Support!I61-Summary!B64</f>
        <v>8863.83</v>
      </c>
      <c r="E64" s="23">
        <f t="shared" si="1"/>
        <v>4.7750000000000004</v>
      </c>
      <c r="G64" s="18">
        <f t="shared" si="0"/>
        <v>8863.83</v>
      </c>
    </row>
    <row r="65" spans="1:7" x14ac:dyDescent="0.2">
      <c r="A65" s="4">
        <f>Support!B62</f>
        <v>38718</v>
      </c>
      <c r="B65" s="18"/>
      <c r="C65" s="23"/>
      <c r="D65" s="18">
        <f>Support!I62-Summary!B65</f>
        <v>8705.61</v>
      </c>
      <c r="E65" s="23">
        <f t="shared" si="1"/>
        <v>4.7750000000000004</v>
      </c>
      <c r="G65" s="18">
        <f t="shared" si="0"/>
        <v>8705.61</v>
      </c>
    </row>
  </sheetData>
  <mergeCells count="2">
    <mergeCell ref="B6:C6"/>
    <mergeCell ref="D6:E6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3"/>
  <sheetViews>
    <sheetView zoomScale="85" workbookViewId="0">
      <pane xSplit="2" ySplit="6" topLeftCell="C7" activePane="bottomRight" state="frozenSplit"/>
      <selection pane="topRight" activeCell="C22" sqref="C22"/>
      <selection pane="bottomLeft" activeCell="A6" sqref="A6"/>
      <selection pane="bottomRight" activeCell="H32" sqref="H32"/>
    </sheetView>
  </sheetViews>
  <sheetFormatPr defaultRowHeight="12.75" x14ac:dyDescent="0.2"/>
  <cols>
    <col min="2" max="2" width="9.28515625" bestFit="1" customWidth="1"/>
    <col min="3" max="4" width="11.5703125" style="2" bestFit="1" customWidth="1"/>
    <col min="5" max="5" width="11.5703125" style="2" customWidth="1"/>
    <col min="6" max="6" width="12" style="2" bestFit="1" customWidth="1"/>
    <col min="7" max="7" width="10.42578125" style="2" customWidth="1"/>
    <col min="8" max="8" width="12.28515625" style="2" customWidth="1"/>
    <col min="9" max="9" width="10.7109375" bestFit="1" customWidth="1"/>
    <col min="10" max="10" width="11.85546875" bestFit="1" customWidth="1"/>
    <col min="11" max="11" width="11.5703125" style="20" bestFit="1" customWidth="1"/>
    <col min="12" max="12" width="11.28515625" customWidth="1"/>
    <col min="13" max="13" width="9.140625" style="3"/>
    <col min="15" max="15" width="11.5703125" bestFit="1" customWidth="1"/>
    <col min="16" max="16" width="15" bestFit="1" customWidth="1"/>
    <col min="17" max="17" width="14.5703125" style="3" bestFit="1" customWidth="1"/>
    <col min="18" max="18" width="11.5703125" customWidth="1"/>
    <col min="19" max="19" width="22.85546875" style="3" customWidth="1"/>
    <col min="20" max="20" width="11.5703125" bestFit="1" customWidth="1"/>
    <col min="21" max="21" width="16" style="3" bestFit="1" customWidth="1"/>
    <col min="22" max="22" width="14.5703125" style="3" bestFit="1" customWidth="1"/>
    <col min="27" max="27" width="12.7109375" bestFit="1" customWidth="1"/>
  </cols>
  <sheetData>
    <row r="1" spans="1:28" s="36" customFormat="1" ht="30" customHeight="1" thickBot="1" x14ac:dyDescent="0.3">
      <c r="A1" s="35" t="s">
        <v>0</v>
      </c>
      <c r="C1" s="37">
        <f>SUM(C7:C62)</f>
        <v>2315040</v>
      </c>
      <c r="D1" s="37">
        <f>SUM(D7:D62)</f>
        <v>32976731</v>
      </c>
      <c r="E1" s="37">
        <f t="shared" ref="E1:J1" si="0">SUM(E7:E62)</f>
        <v>655610</v>
      </c>
      <c r="F1" s="38"/>
      <c r="G1" s="37">
        <f t="shared" si="0"/>
        <v>3933660</v>
      </c>
      <c r="H1" s="37">
        <f t="shared" si="0"/>
        <v>39225431</v>
      </c>
      <c r="I1" s="37">
        <f t="shared" si="0"/>
        <v>1176762.93</v>
      </c>
      <c r="J1" s="37">
        <f t="shared" si="0"/>
        <v>38048668.07</v>
      </c>
      <c r="K1" s="39"/>
      <c r="L1" s="40">
        <f>G1/H1</f>
        <v>0.10028341052517689</v>
      </c>
      <c r="M1" s="41"/>
      <c r="P1" s="37">
        <f>SUM(P7:P62)</f>
        <v>76128.160474601435</v>
      </c>
      <c r="Q1" s="37">
        <f>SUM(Q7:Q62)</f>
        <v>78080</v>
      </c>
      <c r="S1" s="43" t="s">
        <v>34</v>
      </c>
      <c r="U1" s="37">
        <f>SUM(U7:U62)</f>
        <v>1083204.8348297051</v>
      </c>
      <c r="V1" s="37">
        <f>SUM(V7:V62)</f>
        <v>1088360</v>
      </c>
    </row>
    <row r="2" spans="1:28" ht="16.5" thickBot="1" x14ac:dyDescent="0.3">
      <c r="K2"/>
      <c r="P2" s="33">
        <f>P1/Q1</f>
        <v>0.97500205525872741</v>
      </c>
      <c r="S2" s="42">
        <f>(P1+U1)/(Q1+V1)</f>
        <v>0.99390709792557397</v>
      </c>
      <c r="U2" s="33">
        <f>U1/V1</f>
        <v>0.99526336398774773</v>
      </c>
    </row>
    <row r="3" spans="1:28" x14ac:dyDescent="0.2">
      <c r="B3" s="4"/>
      <c r="I3" s="2"/>
      <c r="J3" s="2"/>
      <c r="K3" s="2"/>
    </row>
    <row r="4" spans="1:28" x14ac:dyDescent="0.2">
      <c r="B4" s="4"/>
      <c r="C4" s="21" t="s">
        <v>19</v>
      </c>
      <c r="F4" s="5" t="s">
        <v>21</v>
      </c>
      <c r="I4" s="5" t="s">
        <v>1</v>
      </c>
      <c r="J4" s="5" t="s">
        <v>1</v>
      </c>
      <c r="K4" s="5" t="s">
        <v>20</v>
      </c>
      <c r="O4" s="44"/>
      <c r="P4" s="45" t="s">
        <v>32</v>
      </c>
      <c r="Q4" s="45" t="s">
        <v>31</v>
      </c>
      <c r="R4" s="46"/>
      <c r="T4" s="44"/>
      <c r="U4" s="45" t="s">
        <v>32</v>
      </c>
      <c r="V4" s="45" t="s">
        <v>31</v>
      </c>
      <c r="W4" s="46"/>
    </row>
    <row r="5" spans="1:28" ht="13.5" thickBot="1" x14ac:dyDescent="0.25">
      <c r="B5" s="4"/>
      <c r="C5" s="5" t="s">
        <v>2</v>
      </c>
      <c r="D5" s="74" t="s">
        <v>3</v>
      </c>
      <c r="E5" s="75"/>
      <c r="F5" s="6">
        <v>6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7" t="s">
        <v>9</v>
      </c>
      <c r="O5" s="47" t="s">
        <v>10</v>
      </c>
      <c r="P5" s="48" t="s">
        <v>33</v>
      </c>
      <c r="Q5" s="48" t="s">
        <v>33</v>
      </c>
      <c r="R5" s="60"/>
      <c r="T5" s="47" t="str">
        <f>O5</f>
        <v>Monthly</v>
      </c>
      <c r="U5" s="48" t="s">
        <v>33</v>
      </c>
      <c r="V5" s="48" t="s">
        <v>33</v>
      </c>
      <c r="W5" s="49"/>
      <c r="Y5" s="63" t="s">
        <v>10</v>
      </c>
      <c r="Z5" s="64" t="s">
        <v>11</v>
      </c>
      <c r="AA5" s="64" t="s">
        <v>31</v>
      </c>
      <c r="AB5" s="46"/>
    </row>
    <row r="6" spans="1:28" ht="14.25" x14ac:dyDescent="0.2">
      <c r="C6" s="9" t="s">
        <v>12</v>
      </c>
      <c r="D6" s="9" t="s">
        <v>13</v>
      </c>
      <c r="E6" s="10" t="s">
        <v>14</v>
      </c>
      <c r="F6" s="9"/>
      <c r="G6" s="9" t="s">
        <v>5</v>
      </c>
      <c r="H6" s="10" t="s">
        <v>15</v>
      </c>
      <c r="I6" s="11">
        <v>0.03</v>
      </c>
      <c r="J6" s="11">
        <f>1-I6</f>
        <v>0.97</v>
      </c>
      <c r="K6" s="12">
        <f>I1/(C1+D1)</f>
        <v>3.3343833325904779E-2</v>
      </c>
      <c r="L6" s="9" t="s">
        <v>16</v>
      </c>
      <c r="O6" s="50" t="s">
        <v>12</v>
      </c>
      <c r="P6" s="51" t="s">
        <v>12</v>
      </c>
      <c r="Q6" s="52" t="s">
        <v>17</v>
      </c>
      <c r="R6" s="53" t="s">
        <v>18</v>
      </c>
      <c r="T6" s="50" t="s">
        <v>13</v>
      </c>
      <c r="U6" s="51" t="s">
        <v>13</v>
      </c>
      <c r="V6" s="52" t="s">
        <v>17</v>
      </c>
      <c r="W6" s="53" t="s">
        <v>18</v>
      </c>
      <c r="Y6" s="65" t="s">
        <v>14</v>
      </c>
      <c r="Z6" s="66" t="s">
        <v>14</v>
      </c>
      <c r="AA6" s="52" t="s">
        <v>17</v>
      </c>
      <c r="AB6" s="53" t="s">
        <v>18</v>
      </c>
    </row>
    <row r="7" spans="1:28" x14ac:dyDescent="0.2">
      <c r="A7" s="2">
        <f>B8-B7</f>
        <v>30</v>
      </c>
      <c r="B7" s="4">
        <v>37043</v>
      </c>
      <c r="C7" s="2">
        <v>62303</v>
      </c>
      <c r="D7" s="2">
        <v>1199213</v>
      </c>
      <c r="E7" s="2">
        <v>31170</v>
      </c>
      <c r="F7" s="14">
        <f>F5</f>
        <v>6</v>
      </c>
      <c r="G7" s="2">
        <f>E7*F7</f>
        <v>187020</v>
      </c>
      <c r="H7" s="2">
        <f>D7+C7+G7</f>
        <v>1448536</v>
      </c>
      <c r="I7" s="15">
        <f>H7*$I$6</f>
        <v>43456.08</v>
      </c>
      <c r="J7" s="15">
        <f>H7-I7</f>
        <v>1405079.92</v>
      </c>
      <c r="K7" s="16">
        <f>I7/(C7+D7)</f>
        <v>3.4447506016570539E-2</v>
      </c>
      <c r="L7" s="17">
        <f>G7/H7</f>
        <v>0.12910966658750628</v>
      </c>
      <c r="O7" s="61">
        <f>C7</f>
        <v>62303</v>
      </c>
      <c r="P7" s="55">
        <f>O7/A7</f>
        <v>2076.7666666666669</v>
      </c>
      <c r="Q7" s="55">
        <v>2130</v>
      </c>
      <c r="R7" s="56">
        <f>Q7-P7</f>
        <v>53.233333333333121</v>
      </c>
      <c r="S7" s="34"/>
      <c r="T7" s="54">
        <f>D7</f>
        <v>1199213</v>
      </c>
      <c r="U7" s="55">
        <f>T7/A7</f>
        <v>39973.76666666667</v>
      </c>
      <c r="V7" s="55">
        <v>40120</v>
      </c>
      <c r="W7" s="56">
        <f>V7-U7</f>
        <v>146.23333333332994</v>
      </c>
      <c r="X7" s="32"/>
      <c r="Y7" s="54">
        <f>E7</f>
        <v>31170</v>
      </c>
      <c r="Z7" s="67">
        <f t="shared" ref="Z7:Z38" si="1">Y7/A7</f>
        <v>1039</v>
      </c>
      <c r="AA7" s="68">
        <v>1039</v>
      </c>
      <c r="AB7" s="56">
        <f>AA7-Z7</f>
        <v>0</v>
      </c>
    </row>
    <row r="8" spans="1:28" x14ac:dyDescent="0.2">
      <c r="A8" s="2">
        <f>B9-B8</f>
        <v>31</v>
      </c>
      <c r="B8" s="4">
        <v>37073</v>
      </c>
      <c r="C8" s="2">
        <v>61508</v>
      </c>
      <c r="D8" s="2">
        <v>1193221</v>
      </c>
      <c r="E8" s="2">
        <f>[1]Results!$H6</f>
        <v>29574</v>
      </c>
      <c r="F8" s="14">
        <f>F5</f>
        <v>6</v>
      </c>
      <c r="G8" s="2">
        <f>E8*F8</f>
        <v>177444</v>
      </c>
      <c r="H8" s="2">
        <f>D8+C8+G8</f>
        <v>1432173</v>
      </c>
      <c r="I8" s="15">
        <f>H8*$I$6</f>
        <v>42965.189999999995</v>
      </c>
      <c r="J8" s="15">
        <f>H8-I8</f>
        <v>1389207.81</v>
      </c>
      <c r="K8" s="16">
        <f>I8/(C8+D8)</f>
        <v>3.4242605375343994E-2</v>
      </c>
      <c r="L8" s="17">
        <f>G8/H8</f>
        <v>0.12389843964381399</v>
      </c>
      <c r="O8" s="61">
        <f>C8</f>
        <v>61508</v>
      </c>
      <c r="P8" s="55">
        <f>O8/A8</f>
        <v>1984.1290322580646</v>
      </c>
      <c r="Q8" s="55">
        <v>2035</v>
      </c>
      <c r="R8" s="56">
        <f>Q8-P8</f>
        <v>50.870967741935374</v>
      </c>
      <c r="S8" s="34"/>
      <c r="T8" s="54">
        <f>D8</f>
        <v>1193221</v>
      </c>
      <c r="U8" s="55">
        <f t="shared" ref="U8:U39" si="2">T8/A8</f>
        <v>38491</v>
      </c>
      <c r="V8" s="55">
        <v>38630</v>
      </c>
      <c r="W8" s="56">
        <f>V8-U8</f>
        <v>139</v>
      </c>
      <c r="X8" s="32"/>
      <c r="Y8" s="54">
        <f t="shared" ref="Y8:Y39" si="3">E8</f>
        <v>29574</v>
      </c>
      <c r="Z8" s="67">
        <f t="shared" si="1"/>
        <v>954</v>
      </c>
      <c r="AA8" s="68">
        <v>954</v>
      </c>
      <c r="AB8" s="56">
        <f>AA8-Z8</f>
        <v>0</v>
      </c>
    </row>
    <row r="9" spans="1:28" x14ac:dyDescent="0.2">
      <c r="A9" s="2">
        <f t="shared" ref="A9:A62" si="4">B10-B9</f>
        <v>31</v>
      </c>
      <c r="B9" s="4">
        <v>37104</v>
      </c>
      <c r="C9" s="2">
        <v>60752</v>
      </c>
      <c r="D9" s="2">
        <v>1294839</v>
      </c>
      <c r="E9" s="2">
        <f>[1]Results!$H7</f>
        <v>28024</v>
      </c>
      <c r="F9" s="14">
        <f>F8</f>
        <v>6</v>
      </c>
      <c r="G9" s="2">
        <f t="shared" ref="G9:G62" si="5">E9*F9</f>
        <v>168144</v>
      </c>
      <c r="H9" s="2">
        <f t="shared" ref="H9:H62" si="6">D9+C9+G9</f>
        <v>1523735</v>
      </c>
      <c r="I9" s="15">
        <f t="shared" ref="I9:I62" si="7">H9*$I$6</f>
        <v>45712.049999999996</v>
      </c>
      <c r="J9" s="15">
        <f t="shared" ref="J9:J62" si="8">H9-I9</f>
        <v>1478022.95</v>
      </c>
      <c r="K9" s="16">
        <f t="shared" ref="K9:K62" si="9">I9/(C9+D9)</f>
        <v>3.3721122373931364E-2</v>
      </c>
      <c r="L9" s="17">
        <f t="shared" ref="L9:L62" si="10">G9/H9</f>
        <v>0.11034989679964036</v>
      </c>
      <c r="O9" s="61">
        <f t="shared" ref="O9:O62" si="11">C9</f>
        <v>60752</v>
      </c>
      <c r="P9" s="55">
        <f t="shared" ref="P9:P62" si="12">O9/A9</f>
        <v>1959.741935483871</v>
      </c>
      <c r="Q9" s="55">
        <v>2010</v>
      </c>
      <c r="R9" s="56">
        <f t="shared" ref="R9:R55" si="13">Q9-P9</f>
        <v>50.258064516129025</v>
      </c>
      <c r="S9" s="34"/>
      <c r="T9" s="54">
        <f t="shared" ref="T9:T62" si="14">D9</f>
        <v>1294839</v>
      </c>
      <c r="U9" s="55">
        <f t="shared" si="2"/>
        <v>41769</v>
      </c>
      <c r="V9" s="55">
        <v>41905</v>
      </c>
      <c r="W9" s="56">
        <f t="shared" ref="W9:W62" si="15">V9-U9</f>
        <v>136</v>
      </c>
      <c r="X9" s="32"/>
      <c r="Y9" s="54">
        <f t="shared" si="3"/>
        <v>28024</v>
      </c>
      <c r="Z9" s="67">
        <f t="shared" si="1"/>
        <v>904</v>
      </c>
      <c r="AA9" s="68">
        <v>904</v>
      </c>
      <c r="AB9" s="56">
        <f t="shared" ref="AB9:AB62" si="16">AA9-Z9</f>
        <v>0</v>
      </c>
    </row>
    <row r="10" spans="1:28" x14ac:dyDescent="0.2">
      <c r="A10" s="2">
        <f t="shared" si="4"/>
        <v>30</v>
      </c>
      <c r="B10" s="4">
        <v>37135</v>
      </c>
      <c r="C10" s="2">
        <v>60109</v>
      </c>
      <c r="D10" s="2">
        <v>1246703</v>
      </c>
      <c r="E10" s="2">
        <f>[1]Results!$H8</f>
        <v>26820</v>
      </c>
      <c r="F10" s="14">
        <f t="shared" ref="F10:F62" si="17">F9</f>
        <v>6</v>
      </c>
      <c r="G10" s="2">
        <f t="shared" si="5"/>
        <v>160920</v>
      </c>
      <c r="H10" s="2">
        <f t="shared" si="6"/>
        <v>1467732</v>
      </c>
      <c r="I10" s="15">
        <f t="shared" si="7"/>
        <v>44031.96</v>
      </c>
      <c r="J10" s="15">
        <f t="shared" si="8"/>
        <v>1423700.04</v>
      </c>
      <c r="K10" s="16">
        <f t="shared" si="9"/>
        <v>3.3694180953342943E-2</v>
      </c>
      <c r="L10" s="17">
        <f t="shared" si="10"/>
        <v>0.10963854436641021</v>
      </c>
      <c r="O10" s="61">
        <f t="shared" si="11"/>
        <v>60109</v>
      </c>
      <c r="P10" s="55">
        <f t="shared" si="12"/>
        <v>2003.6333333333334</v>
      </c>
      <c r="Q10" s="55">
        <v>2055</v>
      </c>
      <c r="R10" s="56">
        <f t="shared" si="13"/>
        <v>51.366666666666561</v>
      </c>
      <c r="S10" s="34"/>
      <c r="T10" s="54">
        <f t="shared" si="14"/>
        <v>1246703</v>
      </c>
      <c r="U10" s="55">
        <f t="shared" si="2"/>
        <v>41556.76666666667</v>
      </c>
      <c r="V10" s="55">
        <v>41695</v>
      </c>
      <c r="W10" s="56">
        <f t="shared" si="15"/>
        <v>138.23333333332994</v>
      </c>
      <c r="X10" s="32"/>
      <c r="Y10" s="54">
        <f t="shared" si="3"/>
        <v>26820</v>
      </c>
      <c r="Z10" s="67">
        <f t="shared" si="1"/>
        <v>894</v>
      </c>
      <c r="AA10" s="68">
        <v>894</v>
      </c>
      <c r="AB10" s="56">
        <f t="shared" si="16"/>
        <v>0</v>
      </c>
    </row>
    <row r="11" spans="1:28" x14ac:dyDescent="0.2">
      <c r="A11" s="2">
        <f t="shared" si="4"/>
        <v>31</v>
      </c>
      <c r="B11" s="4">
        <v>37165</v>
      </c>
      <c r="C11" s="2">
        <v>59392</v>
      </c>
      <c r="D11" s="2">
        <v>1269876</v>
      </c>
      <c r="E11" s="2">
        <f>[1]Results!$H9</f>
        <v>25358</v>
      </c>
      <c r="F11" s="14">
        <f t="shared" si="17"/>
        <v>6</v>
      </c>
      <c r="G11" s="2">
        <f t="shared" si="5"/>
        <v>152148</v>
      </c>
      <c r="H11" s="2">
        <f t="shared" si="6"/>
        <v>1481416</v>
      </c>
      <c r="I11" s="15">
        <f t="shared" si="7"/>
        <v>44442.479999999996</v>
      </c>
      <c r="J11" s="15">
        <f t="shared" si="8"/>
        <v>1436973.52</v>
      </c>
      <c r="K11" s="16">
        <f t="shared" si="9"/>
        <v>3.3433799655148547E-2</v>
      </c>
      <c r="L11" s="17">
        <f t="shared" si="10"/>
        <v>0.1027044395362275</v>
      </c>
      <c r="O11" s="61">
        <f t="shared" si="11"/>
        <v>59392</v>
      </c>
      <c r="P11" s="55">
        <f t="shared" si="12"/>
        <v>1915.8709677419354</v>
      </c>
      <c r="Q11" s="55">
        <v>1965</v>
      </c>
      <c r="R11" s="56">
        <f t="shared" si="13"/>
        <v>49.129032258064626</v>
      </c>
      <c r="S11" s="34"/>
      <c r="T11" s="54">
        <f t="shared" si="14"/>
        <v>1269876</v>
      </c>
      <c r="U11" s="55">
        <f t="shared" si="2"/>
        <v>40963.741935483871</v>
      </c>
      <c r="V11" s="55">
        <v>41095</v>
      </c>
      <c r="W11" s="56">
        <f t="shared" si="15"/>
        <v>131.2580645161288</v>
      </c>
      <c r="X11" s="32"/>
      <c r="Y11" s="54">
        <f t="shared" si="3"/>
        <v>25358</v>
      </c>
      <c r="Z11" s="67">
        <f t="shared" si="1"/>
        <v>818</v>
      </c>
      <c r="AA11" s="68">
        <v>818</v>
      </c>
      <c r="AB11" s="56">
        <f t="shared" si="16"/>
        <v>0</v>
      </c>
    </row>
    <row r="12" spans="1:28" x14ac:dyDescent="0.2">
      <c r="A12" s="2">
        <f t="shared" si="4"/>
        <v>30</v>
      </c>
      <c r="B12" s="4">
        <v>37196</v>
      </c>
      <c r="C12" s="2">
        <v>58646</v>
      </c>
      <c r="D12" s="2">
        <v>1178164</v>
      </c>
      <c r="E12" s="2">
        <f>[1]Results!$H10</f>
        <v>23940</v>
      </c>
      <c r="F12" s="14">
        <f t="shared" si="17"/>
        <v>6</v>
      </c>
      <c r="G12" s="2">
        <f t="shared" si="5"/>
        <v>143640</v>
      </c>
      <c r="H12" s="2">
        <f t="shared" si="6"/>
        <v>1380450</v>
      </c>
      <c r="I12" s="15">
        <f t="shared" si="7"/>
        <v>41413.5</v>
      </c>
      <c r="J12" s="15">
        <f t="shared" si="8"/>
        <v>1339036.5</v>
      </c>
      <c r="K12" s="16">
        <f t="shared" si="9"/>
        <v>3.3484124481529098E-2</v>
      </c>
      <c r="L12" s="17">
        <f t="shared" si="10"/>
        <v>0.1040530261871129</v>
      </c>
      <c r="O12" s="61">
        <f t="shared" si="11"/>
        <v>58646</v>
      </c>
      <c r="P12" s="55">
        <f t="shared" si="12"/>
        <v>1954.8666666666666</v>
      </c>
      <c r="Q12" s="55">
        <v>2005</v>
      </c>
      <c r="R12" s="56">
        <f t="shared" si="13"/>
        <v>50.133333333333439</v>
      </c>
      <c r="S12" s="34"/>
      <c r="T12" s="54">
        <f t="shared" si="14"/>
        <v>1178164</v>
      </c>
      <c r="U12" s="55">
        <f t="shared" si="2"/>
        <v>39272.133333333331</v>
      </c>
      <c r="V12" s="55">
        <v>39405</v>
      </c>
      <c r="W12" s="56">
        <f t="shared" si="15"/>
        <v>132.86666666666861</v>
      </c>
      <c r="X12" s="32"/>
      <c r="Y12" s="54">
        <f t="shared" si="3"/>
        <v>23940</v>
      </c>
      <c r="Z12" s="67">
        <f t="shared" si="1"/>
        <v>798</v>
      </c>
      <c r="AA12" s="68">
        <v>798</v>
      </c>
      <c r="AB12" s="56">
        <f t="shared" si="16"/>
        <v>0</v>
      </c>
    </row>
    <row r="13" spans="1:28" x14ac:dyDescent="0.2">
      <c r="A13" s="2">
        <f t="shared" si="4"/>
        <v>31</v>
      </c>
      <c r="B13" s="4">
        <v>37226</v>
      </c>
      <c r="C13" s="2">
        <v>57881</v>
      </c>
      <c r="D13" s="2">
        <v>1103554</v>
      </c>
      <c r="E13" s="2">
        <f>[1]Results!$H11</f>
        <v>23188</v>
      </c>
      <c r="F13" s="14">
        <f t="shared" si="17"/>
        <v>6</v>
      </c>
      <c r="G13" s="2">
        <f t="shared" si="5"/>
        <v>139128</v>
      </c>
      <c r="H13" s="2">
        <f t="shared" si="6"/>
        <v>1300563</v>
      </c>
      <c r="I13" s="15">
        <f t="shared" si="7"/>
        <v>39016.89</v>
      </c>
      <c r="J13" s="15">
        <f t="shared" si="8"/>
        <v>1261546.1100000001</v>
      </c>
      <c r="K13" s="16">
        <f t="shared" si="9"/>
        <v>3.3593692285836058E-2</v>
      </c>
      <c r="L13" s="17">
        <f t="shared" si="10"/>
        <v>0.10697520996676055</v>
      </c>
      <c r="O13" s="61">
        <f t="shared" si="11"/>
        <v>57881</v>
      </c>
      <c r="P13" s="55">
        <f t="shared" si="12"/>
        <v>1867.1290322580646</v>
      </c>
      <c r="Q13" s="55">
        <v>1915</v>
      </c>
      <c r="R13" s="56">
        <f t="shared" si="13"/>
        <v>47.870967741935374</v>
      </c>
      <c r="S13" s="34"/>
      <c r="T13" s="54">
        <f t="shared" si="14"/>
        <v>1103554</v>
      </c>
      <c r="U13" s="55">
        <f t="shared" si="2"/>
        <v>35598.516129032258</v>
      </c>
      <c r="V13" s="55">
        <v>35725</v>
      </c>
      <c r="W13" s="56">
        <f t="shared" si="15"/>
        <v>126.4838709677424</v>
      </c>
      <c r="X13" s="32"/>
      <c r="Y13" s="54">
        <f t="shared" si="3"/>
        <v>23188</v>
      </c>
      <c r="Z13" s="67">
        <f t="shared" si="1"/>
        <v>748</v>
      </c>
      <c r="AA13" s="68">
        <v>748</v>
      </c>
      <c r="AB13" s="56">
        <f t="shared" si="16"/>
        <v>0</v>
      </c>
    </row>
    <row r="14" spans="1:28" x14ac:dyDescent="0.2">
      <c r="A14" s="2">
        <f t="shared" si="4"/>
        <v>31</v>
      </c>
      <c r="B14" s="4">
        <v>37257</v>
      </c>
      <c r="C14" s="2">
        <v>57276</v>
      </c>
      <c r="D14" s="2">
        <v>1019303</v>
      </c>
      <c r="E14" s="2">
        <f>[1]Results!$H12</f>
        <v>22289</v>
      </c>
      <c r="F14" s="14">
        <f t="shared" si="17"/>
        <v>6</v>
      </c>
      <c r="G14" s="2">
        <f t="shared" si="5"/>
        <v>133734</v>
      </c>
      <c r="H14" s="2">
        <f t="shared" si="6"/>
        <v>1210313</v>
      </c>
      <c r="I14" s="15">
        <f t="shared" si="7"/>
        <v>36309.39</v>
      </c>
      <c r="J14" s="15">
        <f t="shared" si="8"/>
        <v>1174003.6100000001</v>
      </c>
      <c r="K14" s="16">
        <f t="shared" si="9"/>
        <v>3.3726637803635405E-2</v>
      </c>
      <c r="L14" s="17">
        <f t="shared" si="10"/>
        <v>0.11049538425184229</v>
      </c>
      <c r="O14" s="61">
        <f t="shared" si="11"/>
        <v>57276</v>
      </c>
      <c r="P14" s="55">
        <f t="shared" si="12"/>
        <v>1847.6129032258063</v>
      </c>
      <c r="Q14" s="55">
        <v>1895</v>
      </c>
      <c r="R14" s="56">
        <f t="shared" si="13"/>
        <v>47.387096774193651</v>
      </c>
      <c r="S14" s="34"/>
      <c r="T14" s="54">
        <f t="shared" si="14"/>
        <v>1019303</v>
      </c>
      <c r="U14" s="55">
        <f t="shared" si="2"/>
        <v>32880.741935483871</v>
      </c>
      <c r="V14" s="55">
        <v>33005</v>
      </c>
      <c r="W14" s="56">
        <f t="shared" si="15"/>
        <v>124.2580645161288</v>
      </c>
      <c r="X14" s="32"/>
      <c r="Y14" s="54">
        <f t="shared" si="3"/>
        <v>22289</v>
      </c>
      <c r="Z14" s="67">
        <f t="shared" si="1"/>
        <v>719</v>
      </c>
      <c r="AA14" s="68">
        <v>719</v>
      </c>
      <c r="AB14" s="56">
        <f t="shared" si="16"/>
        <v>0</v>
      </c>
    </row>
    <row r="15" spans="1:28" x14ac:dyDescent="0.2">
      <c r="A15" s="2">
        <f t="shared" si="4"/>
        <v>28</v>
      </c>
      <c r="B15" s="4">
        <v>37288</v>
      </c>
      <c r="C15" s="2">
        <v>56511</v>
      </c>
      <c r="D15" s="2">
        <v>943072</v>
      </c>
      <c r="E15" s="2">
        <f>[1]Results!$H13</f>
        <v>21252</v>
      </c>
      <c r="F15" s="14">
        <f t="shared" si="17"/>
        <v>6</v>
      </c>
      <c r="G15" s="2">
        <f t="shared" si="5"/>
        <v>127512</v>
      </c>
      <c r="H15" s="2">
        <f t="shared" si="6"/>
        <v>1127095</v>
      </c>
      <c r="I15" s="15">
        <f t="shared" si="7"/>
        <v>33812.85</v>
      </c>
      <c r="J15" s="15">
        <f t="shared" si="8"/>
        <v>1093282.1499999999</v>
      </c>
      <c r="K15" s="16">
        <f t="shared" si="9"/>
        <v>3.3826955840585524E-2</v>
      </c>
      <c r="L15" s="17">
        <f t="shared" si="10"/>
        <v>0.11313332061627458</v>
      </c>
      <c r="O15" s="61">
        <f t="shared" si="11"/>
        <v>56511</v>
      </c>
      <c r="P15" s="55">
        <f t="shared" si="12"/>
        <v>2018.25</v>
      </c>
      <c r="Q15" s="55">
        <v>2070</v>
      </c>
      <c r="R15" s="56">
        <f t="shared" si="13"/>
        <v>51.75</v>
      </c>
      <c r="S15" s="34"/>
      <c r="T15" s="54">
        <f t="shared" si="14"/>
        <v>943072</v>
      </c>
      <c r="U15" s="55">
        <f t="shared" si="2"/>
        <v>33681.142857142855</v>
      </c>
      <c r="V15" s="55">
        <v>33810</v>
      </c>
      <c r="W15" s="56">
        <f t="shared" si="15"/>
        <v>128.85714285714494</v>
      </c>
      <c r="X15" s="32"/>
      <c r="Y15" s="54">
        <f t="shared" si="3"/>
        <v>21252</v>
      </c>
      <c r="Z15" s="67">
        <f t="shared" si="1"/>
        <v>759</v>
      </c>
      <c r="AA15" s="68">
        <v>759</v>
      </c>
      <c r="AB15" s="56">
        <f t="shared" si="16"/>
        <v>0</v>
      </c>
    </row>
    <row r="16" spans="1:28" x14ac:dyDescent="0.2">
      <c r="A16" s="2">
        <f t="shared" si="4"/>
        <v>31</v>
      </c>
      <c r="B16" s="4">
        <v>37316</v>
      </c>
      <c r="C16" s="2">
        <v>55916</v>
      </c>
      <c r="D16" s="2">
        <v>901182</v>
      </c>
      <c r="E16" s="2">
        <f>[1]Results!$H14</f>
        <v>20274</v>
      </c>
      <c r="F16" s="14">
        <f t="shared" si="17"/>
        <v>6</v>
      </c>
      <c r="G16" s="2">
        <f t="shared" si="5"/>
        <v>121644</v>
      </c>
      <c r="H16" s="2">
        <f t="shared" si="6"/>
        <v>1078742</v>
      </c>
      <c r="I16" s="15">
        <f t="shared" si="7"/>
        <v>32362.26</v>
      </c>
      <c r="J16" s="15">
        <f t="shared" si="8"/>
        <v>1046379.74</v>
      </c>
      <c r="K16" s="16">
        <f t="shared" si="9"/>
        <v>3.381290108222982E-2</v>
      </c>
      <c r="L16" s="17">
        <f t="shared" si="10"/>
        <v>0.11276468330703728</v>
      </c>
      <c r="O16" s="61">
        <f t="shared" si="11"/>
        <v>55916</v>
      </c>
      <c r="P16" s="55">
        <f t="shared" si="12"/>
        <v>1803.741935483871</v>
      </c>
      <c r="Q16" s="55">
        <v>1850</v>
      </c>
      <c r="R16" s="56">
        <f t="shared" si="13"/>
        <v>46.258064516129025</v>
      </c>
      <c r="S16" s="34"/>
      <c r="T16" s="54">
        <f t="shared" si="14"/>
        <v>901182</v>
      </c>
      <c r="U16" s="55">
        <f t="shared" si="2"/>
        <v>29070.387096774193</v>
      </c>
      <c r="V16" s="55">
        <v>29185</v>
      </c>
      <c r="W16" s="56">
        <f t="shared" si="15"/>
        <v>114.6129032258068</v>
      </c>
      <c r="X16" s="32"/>
      <c r="Y16" s="54">
        <f t="shared" si="3"/>
        <v>20274</v>
      </c>
      <c r="Z16" s="67">
        <f t="shared" si="1"/>
        <v>654</v>
      </c>
      <c r="AA16" s="68">
        <v>654</v>
      </c>
      <c r="AB16" s="56">
        <f t="shared" si="16"/>
        <v>0</v>
      </c>
    </row>
    <row r="17" spans="1:28" x14ac:dyDescent="0.2">
      <c r="A17" s="2">
        <f t="shared" si="4"/>
        <v>30</v>
      </c>
      <c r="B17" s="4">
        <v>37347</v>
      </c>
      <c r="C17" s="2">
        <v>55136</v>
      </c>
      <c r="D17" s="2">
        <v>856748</v>
      </c>
      <c r="E17" s="2">
        <f>[1]Results!$H15</f>
        <v>19320</v>
      </c>
      <c r="F17" s="14">
        <f t="shared" si="17"/>
        <v>6</v>
      </c>
      <c r="G17" s="2">
        <f t="shared" si="5"/>
        <v>115920</v>
      </c>
      <c r="H17" s="2">
        <f t="shared" si="6"/>
        <v>1027804</v>
      </c>
      <c r="I17" s="15">
        <f t="shared" si="7"/>
        <v>30834.12</v>
      </c>
      <c r="J17" s="15">
        <f t="shared" si="8"/>
        <v>996969.88</v>
      </c>
      <c r="K17" s="16">
        <f t="shared" si="9"/>
        <v>3.3813642963359376E-2</v>
      </c>
      <c r="L17" s="17">
        <f t="shared" si="10"/>
        <v>0.11278414950710447</v>
      </c>
      <c r="O17" s="61">
        <f t="shared" si="11"/>
        <v>55136</v>
      </c>
      <c r="P17" s="55">
        <f t="shared" si="12"/>
        <v>1837.8666666666666</v>
      </c>
      <c r="Q17" s="55">
        <v>1885</v>
      </c>
      <c r="R17" s="56">
        <f t="shared" si="13"/>
        <v>47.133333333333439</v>
      </c>
      <c r="S17" s="34"/>
      <c r="T17" s="54">
        <f t="shared" si="14"/>
        <v>856748</v>
      </c>
      <c r="U17" s="55">
        <f t="shared" si="2"/>
        <v>28558.266666666666</v>
      </c>
      <c r="V17" s="55">
        <v>28675</v>
      </c>
      <c r="W17" s="56">
        <f t="shared" si="15"/>
        <v>116.73333333333358</v>
      </c>
      <c r="X17" s="32"/>
      <c r="Y17" s="54">
        <f t="shared" si="3"/>
        <v>19320</v>
      </c>
      <c r="Z17" s="67">
        <f t="shared" si="1"/>
        <v>644</v>
      </c>
      <c r="AA17" s="68">
        <v>644</v>
      </c>
      <c r="AB17" s="56">
        <f t="shared" si="16"/>
        <v>0</v>
      </c>
    </row>
    <row r="18" spans="1:28" x14ac:dyDescent="0.2">
      <c r="A18" s="2">
        <f t="shared" si="4"/>
        <v>31</v>
      </c>
      <c r="B18" s="4">
        <v>37377</v>
      </c>
      <c r="C18" s="2">
        <v>54556</v>
      </c>
      <c r="D18" s="2">
        <v>826266</v>
      </c>
      <c r="E18" s="2">
        <f>[1]Results!$H16</f>
        <v>18228</v>
      </c>
      <c r="F18" s="14">
        <f t="shared" si="17"/>
        <v>6</v>
      </c>
      <c r="G18" s="2">
        <f t="shared" si="5"/>
        <v>109368</v>
      </c>
      <c r="H18" s="2">
        <f t="shared" si="6"/>
        <v>990190</v>
      </c>
      <c r="I18" s="15">
        <f t="shared" si="7"/>
        <v>29705.699999999997</v>
      </c>
      <c r="J18" s="15">
        <f t="shared" si="8"/>
        <v>960484.3</v>
      </c>
      <c r="K18" s="16">
        <f t="shared" si="9"/>
        <v>3.3724975080095636E-2</v>
      </c>
      <c r="L18" s="17">
        <f t="shared" si="10"/>
        <v>0.11045152950443854</v>
      </c>
      <c r="O18" s="61">
        <f t="shared" si="11"/>
        <v>54556</v>
      </c>
      <c r="P18" s="55">
        <f t="shared" si="12"/>
        <v>1759.8709677419354</v>
      </c>
      <c r="Q18" s="55">
        <v>1805</v>
      </c>
      <c r="R18" s="56">
        <f t="shared" si="13"/>
        <v>45.129032258064626</v>
      </c>
      <c r="S18" s="34"/>
      <c r="T18" s="54">
        <f t="shared" si="14"/>
        <v>826266</v>
      </c>
      <c r="U18" s="55">
        <f t="shared" si="2"/>
        <v>26653.741935483871</v>
      </c>
      <c r="V18" s="55">
        <v>26765</v>
      </c>
      <c r="W18" s="56">
        <f t="shared" si="15"/>
        <v>111.2580645161288</v>
      </c>
      <c r="X18" s="32"/>
      <c r="Y18" s="54">
        <f t="shared" si="3"/>
        <v>18228</v>
      </c>
      <c r="Z18" s="67">
        <f t="shared" si="1"/>
        <v>588</v>
      </c>
      <c r="AA18" s="68">
        <v>588</v>
      </c>
      <c r="AB18" s="56">
        <f t="shared" si="16"/>
        <v>0</v>
      </c>
    </row>
    <row r="19" spans="1:28" x14ac:dyDescent="0.2">
      <c r="A19" s="2">
        <f t="shared" si="4"/>
        <v>30</v>
      </c>
      <c r="B19" s="4">
        <v>37408</v>
      </c>
      <c r="C19" s="2">
        <v>53820</v>
      </c>
      <c r="D19" s="2">
        <v>801353</v>
      </c>
      <c r="E19" s="2">
        <f>[1]Results!$H17</f>
        <v>17340</v>
      </c>
      <c r="F19" s="14">
        <f t="shared" si="17"/>
        <v>6</v>
      </c>
      <c r="G19" s="2">
        <f t="shared" si="5"/>
        <v>104040</v>
      </c>
      <c r="H19" s="2">
        <f t="shared" si="6"/>
        <v>959213</v>
      </c>
      <c r="I19" s="15">
        <f t="shared" si="7"/>
        <v>28776.39</v>
      </c>
      <c r="J19" s="15">
        <f t="shared" si="8"/>
        <v>930436.61</v>
      </c>
      <c r="K19" s="16">
        <f t="shared" si="9"/>
        <v>3.3649787820709959E-2</v>
      </c>
      <c r="L19" s="17">
        <f t="shared" si="10"/>
        <v>0.10846391781595954</v>
      </c>
      <c r="O19" s="61">
        <f t="shared" si="11"/>
        <v>53820</v>
      </c>
      <c r="P19" s="55">
        <f t="shared" si="12"/>
        <v>1794</v>
      </c>
      <c r="Q19" s="55">
        <v>1840</v>
      </c>
      <c r="R19" s="56">
        <f t="shared" si="13"/>
        <v>46</v>
      </c>
      <c r="S19" s="34"/>
      <c r="T19" s="54">
        <f t="shared" si="14"/>
        <v>801353</v>
      </c>
      <c r="U19" s="55">
        <f t="shared" si="2"/>
        <v>26711.766666666666</v>
      </c>
      <c r="V19" s="55">
        <v>26825</v>
      </c>
      <c r="W19" s="56">
        <f t="shared" si="15"/>
        <v>113.23333333333358</v>
      </c>
      <c r="X19" s="32"/>
      <c r="Y19" s="54">
        <f t="shared" si="3"/>
        <v>17340</v>
      </c>
      <c r="Z19" s="67">
        <f t="shared" si="1"/>
        <v>578</v>
      </c>
      <c r="AA19" s="68">
        <v>578</v>
      </c>
      <c r="AB19" s="56">
        <f t="shared" si="16"/>
        <v>0</v>
      </c>
    </row>
    <row r="20" spans="1:28" x14ac:dyDescent="0.2">
      <c r="A20" s="2">
        <f t="shared" si="4"/>
        <v>31</v>
      </c>
      <c r="B20" s="4">
        <v>37438</v>
      </c>
      <c r="C20" s="2">
        <v>53196</v>
      </c>
      <c r="D20" s="2">
        <v>838926</v>
      </c>
      <c r="E20" s="2">
        <f>[1]Results!$H18</f>
        <v>16957</v>
      </c>
      <c r="F20" s="14">
        <f t="shared" si="17"/>
        <v>6</v>
      </c>
      <c r="G20" s="2">
        <f t="shared" si="5"/>
        <v>101742</v>
      </c>
      <c r="H20" s="2">
        <f t="shared" si="6"/>
        <v>993864</v>
      </c>
      <c r="I20" s="15">
        <f t="shared" si="7"/>
        <v>29815.919999999998</v>
      </c>
      <c r="J20" s="15">
        <f t="shared" si="8"/>
        <v>964048.08</v>
      </c>
      <c r="K20" s="16">
        <f t="shared" si="9"/>
        <v>3.3421348201254981E-2</v>
      </c>
      <c r="L20" s="17">
        <f t="shared" si="10"/>
        <v>0.10237014319866702</v>
      </c>
      <c r="O20" s="61">
        <f t="shared" si="11"/>
        <v>53196</v>
      </c>
      <c r="P20" s="55">
        <f t="shared" si="12"/>
        <v>1716</v>
      </c>
      <c r="Q20" s="55">
        <v>1760</v>
      </c>
      <c r="R20" s="56">
        <f t="shared" si="13"/>
        <v>44</v>
      </c>
      <c r="S20" s="34"/>
      <c r="T20" s="54">
        <f t="shared" si="14"/>
        <v>838926</v>
      </c>
      <c r="U20" s="55">
        <f t="shared" si="2"/>
        <v>27062.129032258064</v>
      </c>
      <c r="V20" s="55">
        <v>27170</v>
      </c>
      <c r="W20" s="56">
        <f t="shared" si="15"/>
        <v>107.8709677419356</v>
      </c>
      <c r="X20" s="32"/>
      <c r="Y20" s="54">
        <f t="shared" si="3"/>
        <v>16957</v>
      </c>
      <c r="Z20" s="67">
        <f t="shared" si="1"/>
        <v>547</v>
      </c>
      <c r="AA20" s="68">
        <v>547</v>
      </c>
      <c r="AB20" s="56">
        <f t="shared" si="16"/>
        <v>0</v>
      </c>
    </row>
    <row r="21" spans="1:28" x14ac:dyDescent="0.2">
      <c r="A21" s="2">
        <f t="shared" si="4"/>
        <v>31</v>
      </c>
      <c r="B21" s="4">
        <v>37469</v>
      </c>
      <c r="C21" s="2">
        <v>52592</v>
      </c>
      <c r="D21" s="2">
        <v>777286</v>
      </c>
      <c r="E21" s="2">
        <f>[1]Results!$H19</f>
        <v>16182</v>
      </c>
      <c r="F21" s="14">
        <f t="shared" si="17"/>
        <v>6</v>
      </c>
      <c r="G21" s="2">
        <f t="shared" si="5"/>
        <v>97092</v>
      </c>
      <c r="H21" s="2">
        <f t="shared" si="6"/>
        <v>926970</v>
      </c>
      <c r="I21" s="15">
        <f t="shared" si="7"/>
        <v>27809.1</v>
      </c>
      <c r="J21" s="15">
        <f t="shared" si="8"/>
        <v>899160.9</v>
      </c>
      <c r="K21" s="16">
        <f t="shared" si="9"/>
        <v>3.3509865305502734E-2</v>
      </c>
      <c r="L21" s="17">
        <f t="shared" si="10"/>
        <v>0.10474125376225768</v>
      </c>
      <c r="O21" s="61">
        <f t="shared" si="11"/>
        <v>52592</v>
      </c>
      <c r="P21" s="55">
        <f t="shared" si="12"/>
        <v>1696.516129032258</v>
      </c>
      <c r="Q21" s="55">
        <v>1740</v>
      </c>
      <c r="R21" s="56">
        <f t="shared" si="13"/>
        <v>43.48387096774195</v>
      </c>
      <c r="S21" s="34"/>
      <c r="T21" s="54">
        <f t="shared" si="14"/>
        <v>777286</v>
      </c>
      <c r="U21" s="55">
        <f t="shared" si="2"/>
        <v>25073.741935483871</v>
      </c>
      <c r="V21" s="55">
        <v>25180</v>
      </c>
      <c r="W21" s="56">
        <f t="shared" si="15"/>
        <v>106.2580645161288</v>
      </c>
      <c r="X21" s="32"/>
      <c r="Y21" s="54">
        <f t="shared" si="3"/>
        <v>16182</v>
      </c>
      <c r="Z21" s="67">
        <f t="shared" si="1"/>
        <v>522</v>
      </c>
      <c r="AA21" s="68">
        <v>522</v>
      </c>
      <c r="AB21" s="56">
        <f t="shared" si="16"/>
        <v>0</v>
      </c>
    </row>
    <row r="22" spans="1:28" x14ac:dyDescent="0.2">
      <c r="A22" s="2">
        <f t="shared" si="4"/>
        <v>30</v>
      </c>
      <c r="B22" s="4">
        <v>37500</v>
      </c>
      <c r="C22" s="2">
        <v>51919</v>
      </c>
      <c r="D22" s="2">
        <v>763103</v>
      </c>
      <c r="E22" s="2">
        <f>[1]Results!$H20</f>
        <v>15480</v>
      </c>
      <c r="F22" s="14">
        <f t="shared" si="17"/>
        <v>6</v>
      </c>
      <c r="G22" s="2">
        <f t="shared" si="5"/>
        <v>92880</v>
      </c>
      <c r="H22" s="2">
        <f t="shared" si="6"/>
        <v>907902</v>
      </c>
      <c r="I22" s="15">
        <f t="shared" si="7"/>
        <v>27237.059999999998</v>
      </c>
      <c r="J22" s="15">
        <f t="shared" si="8"/>
        <v>880664.94</v>
      </c>
      <c r="K22" s="16">
        <f t="shared" si="9"/>
        <v>3.3418803418803412E-2</v>
      </c>
      <c r="L22" s="17">
        <f t="shared" si="10"/>
        <v>0.10230179028132992</v>
      </c>
      <c r="O22" s="61">
        <f t="shared" si="11"/>
        <v>51919</v>
      </c>
      <c r="P22" s="55">
        <f t="shared" si="12"/>
        <v>1730.6333333333334</v>
      </c>
      <c r="Q22" s="55">
        <v>1775</v>
      </c>
      <c r="R22" s="56">
        <f t="shared" si="13"/>
        <v>44.366666666666561</v>
      </c>
      <c r="S22" s="34"/>
      <c r="T22" s="54">
        <f t="shared" si="14"/>
        <v>763103</v>
      </c>
      <c r="U22" s="55">
        <f t="shared" si="2"/>
        <v>25436.766666666666</v>
      </c>
      <c r="V22" s="55">
        <v>25545</v>
      </c>
      <c r="W22" s="56">
        <f t="shared" si="15"/>
        <v>108.23333333333358</v>
      </c>
      <c r="X22" s="32"/>
      <c r="Y22" s="54">
        <f t="shared" si="3"/>
        <v>15480</v>
      </c>
      <c r="Z22" s="67">
        <f t="shared" si="1"/>
        <v>516</v>
      </c>
      <c r="AA22" s="68">
        <v>516</v>
      </c>
      <c r="AB22" s="56">
        <f t="shared" si="16"/>
        <v>0</v>
      </c>
    </row>
    <row r="23" spans="1:28" x14ac:dyDescent="0.2">
      <c r="A23" s="2">
        <f t="shared" si="4"/>
        <v>31</v>
      </c>
      <c r="B23" s="4">
        <v>37530</v>
      </c>
      <c r="C23" s="2">
        <v>51231</v>
      </c>
      <c r="D23" s="2">
        <v>761573</v>
      </c>
      <c r="E23" s="2">
        <f>[1]Results!$H21</f>
        <v>14725</v>
      </c>
      <c r="F23" s="14">
        <f t="shared" si="17"/>
        <v>6</v>
      </c>
      <c r="G23" s="2">
        <f t="shared" si="5"/>
        <v>88350</v>
      </c>
      <c r="H23" s="2">
        <f t="shared" si="6"/>
        <v>901154</v>
      </c>
      <c r="I23" s="15">
        <f t="shared" si="7"/>
        <v>27034.62</v>
      </c>
      <c r="J23" s="15">
        <f t="shared" si="8"/>
        <v>874119.38</v>
      </c>
      <c r="K23" s="16">
        <f t="shared" si="9"/>
        <v>3.3260933755247267E-2</v>
      </c>
      <c r="L23" s="17">
        <f t="shared" si="10"/>
        <v>9.8040956373716362E-2</v>
      </c>
      <c r="O23" s="61">
        <f t="shared" si="11"/>
        <v>51231</v>
      </c>
      <c r="P23" s="55">
        <f t="shared" si="12"/>
        <v>1652.6129032258063</v>
      </c>
      <c r="Q23" s="55">
        <v>1695</v>
      </c>
      <c r="R23" s="56">
        <f t="shared" si="13"/>
        <v>42.387096774193651</v>
      </c>
      <c r="S23" s="34"/>
      <c r="T23" s="54">
        <f t="shared" si="14"/>
        <v>761573</v>
      </c>
      <c r="U23" s="55">
        <f t="shared" si="2"/>
        <v>24566.870967741936</v>
      </c>
      <c r="V23" s="55">
        <v>24670</v>
      </c>
      <c r="W23" s="56">
        <f t="shared" si="15"/>
        <v>103.1290322580644</v>
      </c>
      <c r="X23" s="32"/>
      <c r="Y23" s="54">
        <f t="shared" si="3"/>
        <v>14725</v>
      </c>
      <c r="Z23" s="67">
        <f t="shared" si="1"/>
        <v>475</v>
      </c>
      <c r="AA23" s="68">
        <v>475</v>
      </c>
      <c r="AB23" s="56">
        <f t="shared" si="16"/>
        <v>0</v>
      </c>
    </row>
    <row r="24" spans="1:28" x14ac:dyDescent="0.2">
      <c r="A24" s="2">
        <f t="shared" si="4"/>
        <v>30</v>
      </c>
      <c r="B24" s="4">
        <v>37561</v>
      </c>
      <c r="C24" s="2">
        <v>50749</v>
      </c>
      <c r="D24" s="2">
        <v>738900</v>
      </c>
      <c r="E24" s="2">
        <f>[1]Results!$H22</f>
        <v>13950</v>
      </c>
      <c r="F24" s="14">
        <f t="shared" si="17"/>
        <v>6</v>
      </c>
      <c r="G24" s="2">
        <f t="shared" si="5"/>
        <v>83700</v>
      </c>
      <c r="H24" s="2">
        <f t="shared" si="6"/>
        <v>873349</v>
      </c>
      <c r="I24" s="15">
        <f t="shared" si="7"/>
        <v>26200.469999999998</v>
      </c>
      <c r="J24" s="15">
        <f t="shared" si="8"/>
        <v>847148.53</v>
      </c>
      <c r="K24" s="16">
        <f t="shared" si="9"/>
        <v>3.3179893851572023E-2</v>
      </c>
      <c r="L24" s="17">
        <f t="shared" si="10"/>
        <v>9.5837975425631675E-2</v>
      </c>
      <c r="O24" s="61">
        <f t="shared" si="11"/>
        <v>50749</v>
      </c>
      <c r="P24" s="55">
        <f t="shared" si="12"/>
        <v>1691.6333333333334</v>
      </c>
      <c r="Q24" s="55">
        <v>1735</v>
      </c>
      <c r="R24" s="56">
        <f t="shared" si="13"/>
        <v>43.366666666666561</v>
      </c>
      <c r="S24" s="34"/>
      <c r="T24" s="54">
        <f t="shared" si="14"/>
        <v>738900</v>
      </c>
      <c r="U24" s="55">
        <f t="shared" si="2"/>
        <v>24630</v>
      </c>
      <c r="V24" s="55">
        <v>24735</v>
      </c>
      <c r="W24" s="56">
        <f t="shared" si="15"/>
        <v>105</v>
      </c>
      <c r="X24" s="32"/>
      <c r="Y24" s="54">
        <f t="shared" si="3"/>
        <v>13950</v>
      </c>
      <c r="Z24" s="67">
        <f t="shared" si="1"/>
        <v>465</v>
      </c>
      <c r="AA24" s="68">
        <v>465</v>
      </c>
      <c r="AB24" s="56">
        <f t="shared" si="16"/>
        <v>0</v>
      </c>
    </row>
    <row r="25" spans="1:28" x14ac:dyDescent="0.2">
      <c r="A25" s="2">
        <f t="shared" si="4"/>
        <v>31</v>
      </c>
      <c r="B25" s="4">
        <v>37591</v>
      </c>
      <c r="C25" s="2">
        <v>50022</v>
      </c>
      <c r="D25" s="2">
        <v>722610</v>
      </c>
      <c r="E25" s="2">
        <f>[1]Results!$H23</f>
        <v>13330</v>
      </c>
      <c r="F25" s="14">
        <f t="shared" si="17"/>
        <v>6</v>
      </c>
      <c r="G25" s="2">
        <f t="shared" si="5"/>
        <v>79980</v>
      </c>
      <c r="H25" s="2">
        <f t="shared" si="6"/>
        <v>852612</v>
      </c>
      <c r="I25" s="15">
        <f t="shared" si="7"/>
        <v>25578.36</v>
      </c>
      <c r="J25" s="15">
        <f t="shared" si="8"/>
        <v>827033.64</v>
      </c>
      <c r="K25" s="16">
        <f t="shared" si="9"/>
        <v>3.3105488770850809E-2</v>
      </c>
      <c r="L25" s="17">
        <f t="shared" si="10"/>
        <v>9.3805857764141257E-2</v>
      </c>
      <c r="O25" s="61">
        <f t="shared" si="11"/>
        <v>50022</v>
      </c>
      <c r="P25" s="55">
        <f t="shared" si="12"/>
        <v>1613.6129032258063</v>
      </c>
      <c r="Q25" s="55">
        <v>1655</v>
      </c>
      <c r="R25" s="56">
        <f t="shared" si="13"/>
        <v>41.387096774193651</v>
      </c>
      <c r="S25" s="34"/>
      <c r="T25" s="54">
        <f t="shared" si="14"/>
        <v>722610</v>
      </c>
      <c r="U25" s="55">
        <f t="shared" si="2"/>
        <v>23310</v>
      </c>
      <c r="V25" s="55">
        <v>23410</v>
      </c>
      <c r="W25" s="56">
        <f t="shared" si="15"/>
        <v>100</v>
      </c>
      <c r="X25" s="32"/>
      <c r="Y25" s="54">
        <f t="shared" si="3"/>
        <v>13330</v>
      </c>
      <c r="Z25" s="67">
        <f t="shared" si="1"/>
        <v>430</v>
      </c>
      <c r="AA25" s="68">
        <v>430</v>
      </c>
      <c r="AB25" s="56">
        <f t="shared" si="16"/>
        <v>0</v>
      </c>
    </row>
    <row r="26" spans="1:28" x14ac:dyDescent="0.2">
      <c r="A26" s="2">
        <f t="shared" si="4"/>
        <v>31</v>
      </c>
      <c r="B26" s="4">
        <v>37622</v>
      </c>
      <c r="C26" s="2">
        <v>49418</v>
      </c>
      <c r="D26" s="2">
        <v>721572</v>
      </c>
      <c r="E26" s="2">
        <f>[1]Results!$H24</f>
        <v>12710</v>
      </c>
      <c r="F26" s="14">
        <f t="shared" si="17"/>
        <v>6</v>
      </c>
      <c r="G26" s="2">
        <f t="shared" si="5"/>
        <v>76260</v>
      </c>
      <c r="H26" s="2">
        <f t="shared" si="6"/>
        <v>847250</v>
      </c>
      <c r="I26" s="15">
        <f t="shared" si="7"/>
        <v>25417.5</v>
      </c>
      <c r="J26" s="15">
        <f t="shared" si="8"/>
        <v>821832.5</v>
      </c>
      <c r="K26" s="16">
        <f t="shared" si="9"/>
        <v>3.2967353662174605E-2</v>
      </c>
      <c r="L26" s="17">
        <f t="shared" si="10"/>
        <v>9.000885216878135E-2</v>
      </c>
      <c r="O26" s="61">
        <f t="shared" si="11"/>
        <v>49418</v>
      </c>
      <c r="P26" s="55">
        <f t="shared" si="12"/>
        <v>1594.1290322580646</v>
      </c>
      <c r="Q26" s="55">
        <v>1635</v>
      </c>
      <c r="R26" s="56">
        <f t="shared" si="13"/>
        <v>40.870967741935374</v>
      </c>
      <c r="S26" s="34"/>
      <c r="T26" s="54">
        <f t="shared" si="14"/>
        <v>721572</v>
      </c>
      <c r="U26" s="55">
        <f t="shared" si="2"/>
        <v>23276.516129032258</v>
      </c>
      <c r="V26" s="55">
        <v>23375</v>
      </c>
      <c r="W26" s="56">
        <f t="shared" si="15"/>
        <v>98.483870967742405</v>
      </c>
      <c r="X26" s="32"/>
      <c r="Y26" s="54">
        <f t="shared" si="3"/>
        <v>12710</v>
      </c>
      <c r="Z26" s="67">
        <f t="shared" si="1"/>
        <v>410</v>
      </c>
      <c r="AA26" s="68">
        <v>410</v>
      </c>
      <c r="AB26" s="56">
        <f t="shared" si="16"/>
        <v>0</v>
      </c>
    </row>
    <row r="27" spans="1:28" x14ac:dyDescent="0.2">
      <c r="A27" s="2">
        <f t="shared" si="4"/>
        <v>28</v>
      </c>
      <c r="B27" s="4">
        <v>37653</v>
      </c>
      <c r="C27" s="2">
        <v>48867</v>
      </c>
      <c r="D27" s="2">
        <v>539770</v>
      </c>
      <c r="E27" s="2">
        <f>[1]Results!$H25</f>
        <v>12040</v>
      </c>
      <c r="F27" s="14">
        <f t="shared" si="17"/>
        <v>6</v>
      </c>
      <c r="G27" s="2">
        <f t="shared" si="5"/>
        <v>72240</v>
      </c>
      <c r="H27" s="2">
        <f t="shared" si="6"/>
        <v>660877</v>
      </c>
      <c r="I27" s="15">
        <f t="shared" si="7"/>
        <v>19826.309999999998</v>
      </c>
      <c r="J27" s="15">
        <f t="shared" si="8"/>
        <v>641050.68999999994</v>
      </c>
      <c r="K27" s="16">
        <f t="shared" si="9"/>
        <v>3.3681725749485671E-2</v>
      </c>
      <c r="L27" s="17">
        <f t="shared" si="10"/>
        <v>0.10930929658620288</v>
      </c>
      <c r="O27" s="61">
        <f t="shared" si="11"/>
        <v>48867</v>
      </c>
      <c r="P27" s="55">
        <f t="shared" si="12"/>
        <v>1745.25</v>
      </c>
      <c r="Q27" s="55">
        <v>1790</v>
      </c>
      <c r="R27" s="56">
        <f t="shared" si="13"/>
        <v>44.75</v>
      </c>
      <c r="S27" s="34"/>
      <c r="T27" s="54">
        <f t="shared" si="14"/>
        <v>539770</v>
      </c>
      <c r="U27" s="55">
        <f t="shared" si="2"/>
        <v>19277.5</v>
      </c>
      <c r="V27" s="55">
        <v>19385</v>
      </c>
      <c r="W27" s="56">
        <f t="shared" si="15"/>
        <v>107.5</v>
      </c>
      <c r="X27" s="32"/>
      <c r="Y27" s="54">
        <f t="shared" si="3"/>
        <v>12040</v>
      </c>
      <c r="Z27" s="67">
        <f t="shared" si="1"/>
        <v>430</v>
      </c>
      <c r="AA27" s="68">
        <v>430</v>
      </c>
      <c r="AB27" s="56">
        <f t="shared" si="16"/>
        <v>0</v>
      </c>
    </row>
    <row r="28" spans="1:28" x14ac:dyDescent="0.2">
      <c r="A28" s="2">
        <f t="shared" si="4"/>
        <v>31</v>
      </c>
      <c r="B28" s="4">
        <v>37681</v>
      </c>
      <c r="C28" s="2">
        <v>48209</v>
      </c>
      <c r="D28" s="2">
        <v>524966</v>
      </c>
      <c r="E28" s="2">
        <f>[1]Results!$H26</f>
        <v>11780</v>
      </c>
      <c r="F28" s="14">
        <f t="shared" si="17"/>
        <v>6</v>
      </c>
      <c r="G28" s="2">
        <f t="shared" si="5"/>
        <v>70680</v>
      </c>
      <c r="H28" s="2">
        <f t="shared" si="6"/>
        <v>643855</v>
      </c>
      <c r="I28" s="15">
        <f t="shared" si="7"/>
        <v>19315.649999999998</v>
      </c>
      <c r="J28" s="15">
        <f t="shared" si="8"/>
        <v>624539.35</v>
      </c>
      <c r="K28" s="16">
        <f t="shared" si="9"/>
        <v>3.3699393727919046E-2</v>
      </c>
      <c r="L28" s="17">
        <f t="shared" si="10"/>
        <v>0.10977626950167352</v>
      </c>
      <c r="O28" s="61">
        <f t="shared" si="11"/>
        <v>48209</v>
      </c>
      <c r="P28" s="55">
        <f t="shared" si="12"/>
        <v>1555.1290322580646</v>
      </c>
      <c r="Q28" s="55">
        <v>1595</v>
      </c>
      <c r="R28" s="56">
        <f t="shared" si="13"/>
        <v>39.870967741935374</v>
      </c>
      <c r="S28" s="34"/>
      <c r="T28" s="54">
        <f t="shared" si="14"/>
        <v>524966</v>
      </c>
      <c r="U28" s="55">
        <f t="shared" si="2"/>
        <v>16934.387096774193</v>
      </c>
      <c r="V28" s="55">
        <v>17030</v>
      </c>
      <c r="W28" s="56">
        <f t="shared" si="15"/>
        <v>95.612903225806804</v>
      </c>
      <c r="X28" s="32"/>
      <c r="Y28" s="54">
        <f t="shared" si="3"/>
        <v>11780</v>
      </c>
      <c r="Z28" s="67">
        <f t="shared" si="1"/>
        <v>380</v>
      </c>
      <c r="AA28" s="68">
        <v>380</v>
      </c>
      <c r="AB28" s="56">
        <f t="shared" si="16"/>
        <v>0</v>
      </c>
    </row>
    <row r="29" spans="1:28" x14ac:dyDescent="0.2">
      <c r="A29" s="2">
        <f t="shared" si="4"/>
        <v>30</v>
      </c>
      <c r="B29" s="4">
        <v>37712</v>
      </c>
      <c r="C29" s="2">
        <v>47678</v>
      </c>
      <c r="D29" s="2">
        <v>510533</v>
      </c>
      <c r="E29" s="2">
        <f>[1]Results!$H27</f>
        <v>11400</v>
      </c>
      <c r="F29" s="14">
        <f t="shared" si="17"/>
        <v>6</v>
      </c>
      <c r="G29" s="2">
        <f t="shared" si="5"/>
        <v>68400</v>
      </c>
      <c r="H29" s="2">
        <f t="shared" si="6"/>
        <v>626611</v>
      </c>
      <c r="I29" s="15">
        <f t="shared" si="7"/>
        <v>18798.329999999998</v>
      </c>
      <c r="J29" s="15">
        <f t="shared" si="8"/>
        <v>607812.67000000004</v>
      </c>
      <c r="K29" s="16">
        <f t="shared" si="9"/>
        <v>3.3676029315079778E-2</v>
      </c>
      <c r="L29" s="17">
        <f t="shared" si="10"/>
        <v>0.10915863270833101</v>
      </c>
      <c r="O29" s="61">
        <f t="shared" si="11"/>
        <v>47678</v>
      </c>
      <c r="P29" s="55">
        <f t="shared" si="12"/>
        <v>1589.2666666666667</v>
      </c>
      <c r="Q29" s="55">
        <v>1630</v>
      </c>
      <c r="R29" s="56">
        <f t="shared" si="13"/>
        <v>40.733333333333348</v>
      </c>
      <c r="S29" s="34"/>
      <c r="T29" s="54">
        <f t="shared" si="14"/>
        <v>510533</v>
      </c>
      <c r="U29" s="55">
        <f t="shared" si="2"/>
        <v>17017.766666666666</v>
      </c>
      <c r="V29" s="55">
        <v>17115</v>
      </c>
      <c r="W29" s="56">
        <f t="shared" si="15"/>
        <v>97.233333333333576</v>
      </c>
      <c r="X29" s="32"/>
      <c r="Y29" s="54">
        <f t="shared" si="3"/>
        <v>11400</v>
      </c>
      <c r="Z29" s="67">
        <f t="shared" si="1"/>
        <v>380</v>
      </c>
      <c r="AA29" s="68">
        <v>380</v>
      </c>
      <c r="AB29" s="56">
        <f t="shared" si="16"/>
        <v>0</v>
      </c>
    </row>
    <row r="30" spans="1:28" x14ac:dyDescent="0.2">
      <c r="A30" s="2">
        <f t="shared" si="4"/>
        <v>31</v>
      </c>
      <c r="B30" s="4">
        <v>37742</v>
      </c>
      <c r="C30" s="2">
        <v>47151</v>
      </c>
      <c r="D30" s="2">
        <v>496070</v>
      </c>
      <c r="E30" s="2">
        <f>[1]Results!$H28</f>
        <v>10850</v>
      </c>
      <c r="F30" s="14">
        <f t="shared" si="17"/>
        <v>6</v>
      </c>
      <c r="G30" s="2">
        <f t="shared" si="5"/>
        <v>65100</v>
      </c>
      <c r="H30" s="2">
        <f t="shared" si="6"/>
        <v>608321</v>
      </c>
      <c r="I30" s="15">
        <f t="shared" si="7"/>
        <v>18249.63</v>
      </c>
      <c r="J30" s="15">
        <f t="shared" si="8"/>
        <v>590071.37</v>
      </c>
      <c r="K30" s="16">
        <f t="shared" si="9"/>
        <v>3.3595221834207441E-2</v>
      </c>
      <c r="L30" s="17">
        <f t="shared" si="10"/>
        <v>0.10701586826691829</v>
      </c>
      <c r="O30" s="61">
        <f t="shared" si="11"/>
        <v>47151</v>
      </c>
      <c r="P30" s="55">
        <f t="shared" si="12"/>
        <v>1521</v>
      </c>
      <c r="Q30" s="55">
        <v>1560</v>
      </c>
      <c r="R30" s="56">
        <f t="shared" si="13"/>
        <v>39</v>
      </c>
      <c r="S30" s="34"/>
      <c r="T30" s="54">
        <f t="shared" si="14"/>
        <v>496070</v>
      </c>
      <c r="U30" s="55">
        <f t="shared" si="2"/>
        <v>16002.258064516129</v>
      </c>
      <c r="V30" s="55">
        <v>16095</v>
      </c>
      <c r="W30" s="56">
        <f t="shared" si="15"/>
        <v>92.741935483871202</v>
      </c>
      <c r="X30" s="32"/>
      <c r="Y30" s="54">
        <f t="shared" si="3"/>
        <v>10850</v>
      </c>
      <c r="Z30" s="67">
        <f t="shared" si="1"/>
        <v>350</v>
      </c>
      <c r="AA30" s="68">
        <v>350</v>
      </c>
      <c r="AB30" s="56">
        <f t="shared" si="16"/>
        <v>0</v>
      </c>
    </row>
    <row r="31" spans="1:28" x14ac:dyDescent="0.2">
      <c r="A31" s="2">
        <f t="shared" si="4"/>
        <v>30</v>
      </c>
      <c r="B31" s="4">
        <v>37773</v>
      </c>
      <c r="C31" s="2">
        <v>46508</v>
      </c>
      <c r="D31" s="2">
        <v>482419</v>
      </c>
      <c r="E31" s="2">
        <f>[1]Results!$H29</f>
        <v>10350</v>
      </c>
      <c r="F31" s="14">
        <f t="shared" si="17"/>
        <v>6</v>
      </c>
      <c r="G31" s="2">
        <f t="shared" si="5"/>
        <v>62100</v>
      </c>
      <c r="H31" s="2">
        <f t="shared" si="6"/>
        <v>591027</v>
      </c>
      <c r="I31" s="15">
        <f t="shared" si="7"/>
        <v>17730.809999999998</v>
      </c>
      <c r="J31" s="15">
        <f t="shared" si="8"/>
        <v>573296.18999999994</v>
      </c>
      <c r="K31" s="16">
        <f t="shared" si="9"/>
        <v>3.3522225184193656E-2</v>
      </c>
      <c r="L31" s="17">
        <f t="shared" si="10"/>
        <v>0.10507134191838952</v>
      </c>
      <c r="O31" s="61">
        <f t="shared" si="11"/>
        <v>46508</v>
      </c>
      <c r="P31" s="55">
        <f t="shared" si="12"/>
        <v>1550.2666666666667</v>
      </c>
      <c r="Q31" s="55">
        <v>1590</v>
      </c>
      <c r="R31" s="56">
        <f t="shared" si="13"/>
        <v>39.733333333333348</v>
      </c>
      <c r="S31" s="34"/>
      <c r="T31" s="54">
        <f t="shared" si="14"/>
        <v>482419</v>
      </c>
      <c r="U31" s="55">
        <f t="shared" si="2"/>
        <v>16080.633333333333</v>
      </c>
      <c r="V31" s="55">
        <v>16175</v>
      </c>
      <c r="W31" s="56">
        <f t="shared" si="15"/>
        <v>94.366666666666788</v>
      </c>
      <c r="X31" s="32"/>
      <c r="Y31" s="54">
        <f t="shared" si="3"/>
        <v>10350</v>
      </c>
      <c r="Z31" s="67">
        <f t="shared" si="1"/>
        <v>345</v>
      </c>
      <c r="AA31" s="68">
        <v>345</v>
      </c>
      <c r="AB31" s="56">
        <f t="shared" si="16"/>
        <v>0</v>
      </c>
    </row>
    <row r="32" spans="1:28" x14ac:dyDescent="0.2">
      <c r="A32" s="2">
        <f t="shared" si="4"/>
        <v>31</v>
      </c>
      <c r="B32" s="4">
        <v>37803</v>
      </c>
      <c r="C32" s="2">
        <v>45942</v>
      </c>
      <c r="D32" s="2">
        <v>476935</v>
      </c>
      <c r="E32" s="2">
        <f>[1]Results!$H30</f>
        <v>10044</v>
      </c>
      <c r="F32" s="14">
        <f t="shared" si="17"/>
        <v>6</v>
      </c>
      <c r="G32" s="2">
        <f t="shared" si="5"/>
        <v>60264</v>
      </c>
      <c r="H32" s="2">
        <f t="shared" si="6"/>
        <v>583141</v>
      </c>
      <c r="I32" s="15">
        <f t="shared" si="7"/>
        <v>17494.23</v>
      </c>
      <c r="J32" s="15">
        <f t="shared" si="8"/>
        <v>565646.77</v>
      </c>
      <c r="K32" s="16">
        <f t="shared" si="9"/>
        <v>3.345763917709136E-2</v>
      </c>
      <c r="L32" s="17">
        <f t="shared" si="10"/>
        <v>0.10334378820902664</v>
      </c>
      <c r="O32" s="61">
        <f t="shared" si="11"/>
        <v>45942</v>
      </c>
      <c r="P32" s="55">
        <f t="shared" si="12"/>
        <v>1482</v>
      </c>
      <c r="Q32" s="55">
        <v>1520</v>
      </c>
      <c r="R32" s="56">
        <f t="shared" si="13"/>
        <v>38</v>
      </c>
      <c r="S32" s="34"/>
      <c r="T32" s="54">
        <f t="shared" si="14"/>
        <v>476935</v>
      </c>
      <c r="U32" s="55">
        <f t="shared" si="2"/>
        <v>15385</v>
      </c>
      <c r="V32" s="55">
        <v>15475</v>
      </c>
      <c r="W32" s="56">
        <f t="shared" si="15"/>
        <v>90</v>
      </c>
      <c r="X32" s="32"/>
      <c r="Y32" s="54">
        <f t="shared" si="3"/>
        <v>10044</v>
      </c>
      <c r="Z32" s="67">
        <f t="shared" si="1"/>
        <v>324</v>
      </c>
      <c r="AA32" s="68">
        <v>324</v>
      </c>
      <c r="AB32" s="56">
        <f t="shared" si="16"/>
        <v>0</v>
      </c>
    </row>
    <row r="33" spans="1:28" x14ac:dyDescent="0.2">
      <c r="A33" s="2">
        <f t="shared" si="4"/>
        <v>31</v>
      </c>
      <c r="B33" s="4">
        <v>37834</v>
      </c>
      <c r="C33" s="2">
        <v>45489</v>
      </c>
      <c r="D33" s="2">
        <v>466903</v>
      </c>
      <c r="E33" s="2">
        <f>[1]Results!$H31</f>
        <v>9703</v>
      </c>
      <c r="F33" s="14">
        <f t="shared" si="17"/>
        <v>6</v>
      </c>
      <c r="G33" s="2">
        <f t="shared" si="5"/>
        <v>58218</v>
      </c>
      <c r="H33" s="2">
        <f t="shared" si="6"/>
        <v>570610</v>
      </c>
      <c r="I33" s="15">
        <f t="shared" si="7"/>
        <v>17118.3</v>
      </c>
      <c r="J33" s="15">
        <f t="shared" si="8"/>
        <v>553491.69999999995</v>
      </c>
      <c r="K33" s="16">
        <f t="shared" si="9"/>
        <v>3.3408601227185433E-2</v>
      </c>
      <c r="L33" s="17">
        <f t="shared" si="10"/>
        <v>0.10202765461523633</v>
      </c>
      <c r="O33" s="61">
        <f t="shared" si="11"/>
        <v>45489</v>
      </c>
      <c r="P33" s="55">
        <f t="shared" si="12"/>
        <v>1467.3870967741937</v>
      </c>
      <c r="Q33" s="55">
        <v>1505</v>
      </c>
      <c r="R33" s="56">
        <f t="shared" si="13"/>
        <v>37.612903225806349</v>
      </c>
      <c r="S33" s="34"/>
      <c r="T33" s="54">
        <f t="shared" si="14"/>
        <v>466903</v>
      </c>
      <c r="U33" s="55">
        <f t="shared" si="2"/>
        <v>15061.387096774193</v>
      </c>
      <c r="V33" s="55">
        <v>15150</v>
      </c>
      <c r="W33" s="56">
        <f t="shared" si="15"/>
        <v>88.612903225806804</v>
      </c>
      <c r="X33" s="32"/>
      <c r="Y33" s="54">
        <f t="shared" si="3"/>
        <v>9703</v>
      </c>
      <c r="Z33" s="67">
        <f t="shared" si="1"/>
        <v>313</v>
      </c>
      <c r="AA33" s="68">
        <v>313</v>
      </c>
      <c r="AB33" s="56">
        <f t="shared" si="16"/>
        <v>0</v>
      </c>
    </row>
    <row r="34" spans="1:28" x14ac:dyDescent="0.2">
      <c r="A34" s="2">
        <f t="shared" si="4"/>
        <v>30</v>
      </c>
      <c r="B34" s="4">
        <v>37865</v>
      </c>
      <c r="C34" s="2">
        <v>44899</v>
      </c>
      <c r="D34" s="2">
        <v>457793</v>
      </c>
      <c r="E34" s="2">
        <f>[1]Results!$H32</f>
        <v>9240</v>
      </c>
      <c r="F34" s="14">
        <f t="shared" si="17"/>
        <v>6</v>
      </c>
      <c r="G34" s="2">
        <f t="shared" si="5"/>
        <v>55440</v>
      </c>
      <c r="H34" s="2">
        <f t="shared" si="6"/>
        <v>558132</v>
      </c>
      <c r="I34" s="15">
        <f t="shared" si="7"/>
        <v>16743.96</v>
      </c>
      <c r="J34" s="15">
        <f t="shared" si="8"/>
        <v>541388.04</v>
      </c>
      <c r="K34" s="16">
        <f t="shared" si="9"/>
        <v>3.3308586569907615E-2</v>
      </c>
      <c r="L34" s="17">
        <f t="shared" si="10"/>
        <v>9.9331340973103144E-2</v>
      </c>
      <c r="O34" s="61">
        <f t="shared" si="11"/>
        <v>44899</v>
      </c>
      <c r="P34" s="55">
        <f t="shared" si="12"/>
        <v>1496.6333333333334</v>
      </c>
      <c r="Q34" s="55">
        <v>1535</v>
      </c>
      <c r="R34" s="56">
        <f t="shared" si="13"/>
        <v>38.366666666666561</v>
      </c>
      <c r="S34" s="34"/>
      <c r="T34" s="54">
        <f t="shared" si="14"/>
        <v>457793</v>
      </c>
      <c r="U34" s="55">
        <f t="shared" si="2"/>
        <v>15259.766666666666</v>
      </c>
      <c r="V34" s="55">
        <v>15350</v>
      </c>
      <c r="W34" s="56">
        <f t="shared" si="15"/>
        <v>90.233333333333576</v>
      </c>
      <c r="X34" s="32"/>
      <c r="Y34" s="54">
        <f t="shared" si="3"/>
        <v>9240</v>
      </c>
      <c r="Z34" s="67">
        <f t="shared" si="1"/>
        <v>308</v>
      </c>
      <c r="AA34" s="68">
        <v>308</v>
      </c>
      <c r="AB34" s="56">
        <f t="shared" si="16"/>
        <v>0</v>
      </c>
    </row>
    <row r="35" spans="1:28" x14ac:dyDescent="0.2">
      <c r="A35" s="2">
        <f t="shared" si="4"/>
        <v>31</v>
      </c>
      <c r="B35" s="4">
        <v>37895</v>
      </c>
      <c r="C35" s="2">
        <v>44280</v>
      </c>
      <c r="D35" s="2">
        <v>448074</v>
      </c>
      <c r="E35" s="2">
        <f>[1]Results!$H33</f>
        <v>8928</v>
      </c>
      <c r="F35" s="14">
        <f t="shared" si="17"/>
        <v>6</v>
      </c>
      <c r="G35" s="2">
        <f t="shared" si="5"/>
        <v>53568</v>
      </c>
      <c r="H35" s="2">
        <f t="shared" si="6"/>
        <v>545922</v>
      </c>
      <c r="I35" s="15">
        <f t="shared" si="7"/>
        <v>16377.66</v>
      </c>
      <c r="J35" s="15">
        <f t="shared" si="8"/>
        <v>529544.34</v>
      </c>
      <c r="K35" s="16">
        <f t="shared" si="9"/>
        <v>3.3263992980660254E-2</v>
      </c>
      <c r="L35" s="17">
        <f t="shared" si="10"/>
        <v>9.8123907811005967E-2</v>
      </c>
      <c r="O35" s="61">
        <f t="shared" si="11"/>
        <v>44280</v>
      </c>
      <c r="P35" s="55">
        <f t="shared" si="12"/>
        <v>1428.3870967741937</v>
      </c>
      <c r="Q35" s="55">
        <v>1465</v>
      </c>
      <c r="R35" s="56">
        <f t="shared" si="13"/>
        <v>36.612903225806349</v>
      </c>
      <c r="S35" s="34"/>
      <c r="T35" s="54">
        <f t="shared" si="14"/>
        <v>448074</v>
      </c>
      <c r="U35" s="55">
        <f t="shared" si="2"/>
        <v>14454</v>
      </c>
      <c r="V35" s="55">
        <v>14540</v>
      </c>
      <c r="W35" s="56">
        <f t="shared" si="15"/>
        <v>86</v>
      </c>
      <c r="X35" s="32"/>
      <c r="Y35" s="54">
        <f t="shared" si="3"/>
        <v>8928</v>
      </c>
      <c r="Z35" s="67">
        <f t="shared" si="1"/>
        <v>288</v>
      </c>
      <c r="AA35" s="68">
        <v>288</v>
      </c>
      <c r="AB35" s="56">
        <f t="shared" si="16"/>
        <v>0</v>
      </c>
    </row>
    <row r="36" spans="1:28" x14ac:dyDescent="0.2">
      <c r="A36" s="2">
        <f t="shared" si="4"/>
        <v>30</v>
      </c>
      <c r="B36" s="4">
        <v>37926</v>
      </c>
      <c r="C36" s="2">
        <v>43875</v>
      </c>
      <c r="D36" s="2">
        <v>439575</v>
      </c>
      <c r="E36" s="2">
        <f>[1]Results!$H34</f>
        <v>8640</v>
      </c>
      <c r="F36" s="14">
        <f t="shared" si="17"/>
        <v>6</v>
      </c>
      <c r="G36" s="2">
        <f t="shared" si="5"/>
        <v>51840</v>
      </c>
      <c r="H36" s="2">
        <f t="shared" si="6"/>
        <v>535290</v>
      </c>
      <c r="I36" s="15">
        <f t="shared" si="7"/>
        <v>16058.699999999999</v>
      </c>
      <c r="J36" s="15">
        <f t="shared" si="8"/>
        <v>519231.3</v>
      </c>
      <c r="K36" s="16">
        <f t="shared" si="9"/>
        <v>3.3216878684455477E-2</v>
      </c>
      <c r="L36" s="17">
        <f t="shared" si="10"/>
        <v>9.6844701003194533E-2</v>
      </c>
      <c r="O36" s="61">
        <f t="shared" si="11"/>
        <v>43875</v>
      </c>
      <c r="P36" s="55">
        <f t="shared" si="12"/>
        <v>1462.5</v>
      </c>
      <c r="Q36" s="55">
        <v>1500</v>
      </c>
      <c r="R36" s="56">
        <f t="shared" si="13"/>
        <v>37.5</v>
      </c>
      <c r="S36" s="34"/>
      <c r="T36" s="54">
        <f t="shared" si="14"/>
        <v>439575</v>
      </c>
      <c r="U36" s="55">
        <f t="shared" si="2"/>
        <v>14652.5</v>
      </c>
      <c r="V36" s="55">
        <v>14740</v>
      </c>
      <c r="W36" s="56">
        <f t="shared" si="15"/>
        <v>87.5</v>
      </c>
      <c r="X36" s="32"/>
      <c r="Y36" s="54">
        <f t="shared" si="3"/>
        <v>8640</v>
      </c>
      <c r="Z36" s="67">
        <f t="shared" si="1"/>
        <v>288</v>
      </c>
      <c r="AA36" s="68">
        <v>288</v>
      </c>
      <c r="AB36" s="56">
        <f t="shared" si="16"/>
        <v>0</v>
      </c>
    </row>
    <row r="37" spans="1:28" x14ac:dyDescent="0.2">
      <c r="A37" s="2">
        <f t="shared" si="4"/>
        <v>31</v>
      </c>
      <c r="B37" s="4">
        <v>37956</v>
      </c>
      <c r="C37" s="2">
        <v>43222</v>
      </c>
      <c r="D37" s="2">
        <v>430485</v>
      </c>
      <c r="E37" s="2">
        <f>[1]Results!$H35</f>
        <v>8153</v>
      </c>
      <c r="F37" s="14">
        <f t="shared" si="17"/>
        <v>6</v>
      </c>
      <c r="G37" s="2">
        <f t="shared" si="5"/>
        <v>48918</v>
      </c>
      <c r="H37" s="2">
        <f t="shared" si="6"/>
        <v>522625</v>
      </c>
      <c r="I37" s="15">
        <f t="shared" si="7"/>
        <v>15678.75</v>
      </c>
      <c r="J37" s="15">
        <f t="shared" si="8"/>
        <v>506946.25</v>
      </c>
      <c r="K37" s="16">
        <f t="shared" si="9"/>
        <v>3.309799095221308E-2</v>
      </c>
      <c r="L37" s="17">
        <f t="shared" si="10"/>
        <v>9.3600574025352781E-2</v>
      </c>
      <c r="O37" s="61">
        <f t="shared" si="11"/>
        <v>43222</v>
      </c>
      <c r="P37" s="55">
        <f t="shared" si="12"/>
        <v>1394.258064516129</v>
      </c>
      <c r="Q37" s="55">
        <v>1430</v>
      </c>
      <c r="R37" s="56">
        <f t="shared" si="13"/>
        <v>35.741935483870975</v>
      </c>
      <c r="S37" s="34"/>
      <c r="T37" s="54">
        <f t="shared" si="14"/>
        <v>430485</v>
      </c>
      <c r="U37" s="55">
        <f t="shared" si="2"/>
        <v>13886.612903225807</v>
      </c>
      <c r="V37" s="55">
        <v>13970</v>
      </c>
      <c r="W37" s="56">
        <f t="shared" si="15"/>
        <v>83.387096774193196</v>
      </c>
      <c r="X37" s="32"/>
      <c r="Y37" s="54">
        <f t="shared" si="3"/>
        <v>8153</v>
      </c>
      <c r="Z37" s="67">
        <f t="shared" si="1"/>
        <v>263</v>
      </c>
      <c r="AA37" s="68">
        <v>263</v>
      </c>
      <c r="AB37" s="56">
        <f t="shared" si="16"/>
        <v>0</v>
      </c>
    </row>
    <row r="38" spans="1:28" x14ac:dyDescent="0.2">
      <c r="A38" s="2">
        <f t="shared" si="4"/>
        <v>31</v>
      </c>
      <c r="B38" s="4">
        <v>37987</v>
      </c>
      <c r="C38" s="2">
        <v>42768</v>
      </c>
      <c r="D38" s="2">
        <v>426494</v>
      </c>
      <c r="E38" s="2">
        <f>[1]Results!$H36</f>
        <v>7905</v>
      </c>
      <c r="F38" s="14">
        <f t="shared" si="17"/>
        <v>6</v>
      </c>
      <c r="G38" s="2">
        <f t="shared" si="5"/>
        <v>47430</v>
      </c>
      <c r="H38" s="2">
        <f t="shared" si="6"/>
        <v>516692</v>
      </c>
      <c r="I38" s="15">
        <f t="shared" si="7"/>
        <v>15500.76</v>
      </c>
      <c r="J38" s="15">
        <f t="shared" si="8"/>
        <v>501191.24</v>
      </c>
      <c r="K38" s="16">
        <f t="shared" si="9"/>
        <v>3.3032208020253077E-2</v>
      </c>
      <c r="L38" s="17">
        <f t="shared" si="10"/>
        <v>9.1795499059400959E-2</v>
      </c>
      <c r="O38" s="61">
        <f t="shared" si="11"/>
        <v>42768</v>
      </c>
      <c r="P38" s="55">
        <f t="shared" si="12"/>
        <v>1379.6129032258063</v>
      </c>
      <c r="Q38" s="55">
        <v>1415</v>
      </c>
      <c r="R38" s="56">
        <f t="shared" si="13"/>
        <v>35.387096774193651</v>
      </c>
      <c r="S38" s="34"/>
      <c r="T38" s="54">
        <f t="shared" si="14"/>
        <v>426494</v>
      </c>
      <c r="U38" s="55">
        <f t="shared" si="2"/>
        <v>13757.870967741936</v>
      </c>
      <c r="V38" s="55">
        <v>13840</v>
      </c>
      <c r="W38" s="56">
        <f t="shared" si="15"/>
        <v>82.129032258064399</v>
      </c>
      <c r="X38" s="32"/>
      <c r="Y38" s="54">
        <f t="shared" si="3"/>
        <v>7905</v>
      </c>
      <c r="Z38" s="67">
        <f t="shared" si="1"/>
        <v>255</v>
      </c>
      <c r="AA38" s="68">
        <v>255</v>
      </c>
      <c r="AB38" s="56">
        <f t="shared" si="16"/>
        <v>0</v>
      </c>
    </row>
    <row r="39" spans="1:28" x14ac:dyDescent="0.2">
      <c r="A39" s="2">
        <f t="shared" si="4"/>
        <v>29</v>
      </c>
      <c r="B39" s="4">
        <v>38018</v>
      </c>
      <c r="C39" s="2">
        <v>42271</v>
      </c>
      <c r="D39" s="2">
        <v>418137</v>
      </c>
      <c r="E39" s="2">
        <f>[1]Results!$H37</f>
        <v>7540</v>
      </c>
      <c r="F39" s="14">
        <f t="shared" si="17"/>
        <v>6</v>
      </c>
      <c r="G39" s="2">
        <f t="shared" si="5"/>
        <v>45240</v>
      </c>
      <c r="H39" s="2">
        <f t="shared" si="6"/>
        <v>505648</v>
      </c>
      <c r="I39" s="15">
        <f t="shared" si="7"/>
        <v>15169.439999999999</v>
      </c>
      <c r="J39" s="15">
        <f t="shared" si="8"/>
        <v>490478.56</v>
      </c>
      <c r="K39" s="16">
        <f t="shared" si="9"/>
        <v>3.2947820194262477E-2</v>
      </c>
      <c r="L39" s="17">
        <f t="shared" si="10"/>
        <v>8.9469354175236535E-2</v>
      </c>
      <c r="O39" s="61">
        <f t="shared" si="11"/>
        <v>42271</v>
      </c>
      <c r="P39" s="55">
        <f t="shared" si="12"/>
        <v>1457.6206896551723</v>
      </c>
      <c r="Q39" s="55">
        <v>1495</v>
      </c>
      <c r="R39" s="56">
        <f t="shared" si="13"/>
        <v>37.379310344827672</v>
      </c>
      <c r="S39" s="34"/>
      <c r="T39" s="54">
        <f t="shared" si="14"/>
        <v>418137</v>
      </c>
      <c r="U39" s="55">
        <f t="shared" si="2"/>
        <v>14418.51724137931</v>
      </c>
      <c r="V39" s="55">
        <v>14505</v>
      </c>
      <c r="W39" s="56">
        <f t="shared" si="15"/>
        <v>86.48275862069022</v>
      </c>
      <c r="X39" s="32"/>
      <c r="Y39" s="54">
        <f t="shared" si="3"/>
        <v>7540</v>
      </c>
      <c r="Z39" s="67">
        <f t="shared" ref="Z39:Z70" si="18">Y39/A39</f>
        <v>260</v>
      </c>
      <c r="AA39" s="68">
        <v>260</v>
      </c>
      <c r="AB39" s="56">
        <f t="shared" si="16"/>
        <v>0</v>
      </c>
    </row>
    <row r="40" spans="1:28" x14ac:dyDescent="0.2">
      <c r="A40" s="2">
        <f t="shared" si="4"/>
        <v>31</v>
      </c>
      <c r="B40" s="4">
        <v>38047</v>
      </c>
      <c r="C40" s="2">
        <v>41711</v>
      </c>
      <c r="D40" s="2">
        <v>410448</v>
      </c>
      <c r="E40" s="2">
        <f>[1]Results!$H38</f>
        <v>7409</v>
      </c>
      <c r="F40" s="14">
        <f t="shared" si="17"/>
        <v>6</v>
      </c>
      <c r="G40" s="2">
        <f t="shared" si="5"/>
        <v>44454</v>
      </c>
      <c r="H40" s="2">
        <f t="shared" si="6"/>
        <v>496613</v>
      </c>
      <c r="I40" s="15">
        <f t="shared" si="7"/>
        <v>14898.39</v>
      </c>
      <c r="J40" s="15">
        <f t="shared" si="8"/>
        <v>481714.61</v>
      </c>
      <c r="K40" s="16">
        <f t="shared" si="9"/>
        <v>3.2949449198180283E-2</v>
      </c>
      <c r="L40" s="17">
        <f t="shared" si="10"/>
        <v>8.95143703447151E-2</v>
      </c>
      <c r="O40" s="61">
        <f t="shared" si="11"/>
        <v>41711</v>
      </c>
      <c r="P40" s="55">
        <f t="shared" si="12"/>
        <v>1345.516129032258</v>
      </c>
      <c r="Q40" s="55">
        <v>1380</v>
      </c>
      <c r="R40" s="56">
        <f t="shared" si="13"/>
        <v>34.48387096774195</v>
      </c>
      <c r="S40" s="34"/>
      <c r="T40" s="54">
        <f t="shared" si="14"/>
        <v>410448</v>
      </c>
      <c r="U40" s="55">
        <f t="shared" ref="U40:U62" si="19">T40/A40</f>
        <v>13240.258064516129</v>
      </c>
      <c r="V40" s="55">
        <v>13320</v>
      </c>
      <c r="W40" s="56">
        <f t="shared" si="15"/>
        <v>79.741935483871202</v>
      </c>
      <c r="X40" s="32"/>
      <c r="Y40" s="54">
        <f t="shared" ref="Y40:Y62" si="20">E40</f>
        <v>7409</v>
      </c>
      <c r="Z40" s="67">
        <f t="shared" si="18"/>
        <v>239</v>
      </c>
      <c r="AA40" s="68">
        <v>239</v>
      </c>
      <c r="AB40" s="56">
        <f t="shared" si="16"/>
        <v>0</v>
      </c>
    </row>
    <row r="41" spans="1:28" x14ac:dyDescent="0.2">
      <c r="A41" s="2">
        <f t="shared" si="4"/>
        <v>30</v>
      </c>
      <c r="B41" s="4">
        <v>38078</v>
      </c>
      <c r="C41" s="2">
        <v>41243</v>
      </c>
      <c r="D41" s="2">
        <v>402266</v>
      </c>
      <c r="E41" s="2">
        <f>[1]Results!$H39</f>
        <v>7200</v>
      </c>
      <c r="F41" s="14">
        <f t="shared" si="17"/>
        <v>6</v>
      </c>
      <c r="G41" s="2">
        <f t="shared" si="5"/>
        <v>43200</v>
      </c>
      <c r="H41" s="2">
        <f t="shared" si="6"/>
        <v>486709</v>
      </c>
      <c r="I41" s="15">
        <f t="shared" si="7"/>
        <v>14601.269999999999</v>
      </c>
      <c r="J41" s="15">
        <f t="shared" si="8"/>
        <v>472107.73</v>
      </c>
      <c r="K41" s="16">
        <f t="shared" si="9"/>
        <v>3.2922150396046075E-2</v>
      </c>
      <c r="L41" s="17">
        <f t="shared" si="10"/>
        <v>8.8759402435541562E-2</v>
      </c>
      <c r="O41" s="61">
        <f t="shared" si="11"/>
        <v>41243</v>
      </c>
      <c r="P41" s="55">
        <f t="shared" si="12"/>
        <v>1374.7666666666667</v>
      </c>
      <c r="Q41" s="55">
        <v>1410</v>
      </c>
      <c r="R41" s="56">
        <f t="shared" si="13"/>
        <v>35.233333333333348</v>
      </c>
      <c r="S41" s="34"/>
      <c r="T41" s="54">
        <f t="shared" si="14"/>
        <v>402266</v>
      </c>
      <c r="U41" s="55">
        <f t="shared" si="19"/>
        <v>13408.866666666667</v>
      </c>
      <c r="V41" s="55">
        <v>13490</v>
      </c>
      <c r="W41" s="56">
        <f t="shared" si="15"/>
        <v>81.133333333333212</v>
      </c>
      <c r="X41" s="32"/>
      <c r="Y41" s="54">
        <f t="shared" si="20"/>
        <v>7200</v>
      </c>
      <c r="Z41" s="67">
        <f t="shared" si="18"/>
        <v>240</v>
      </c>
      <c r="AA41" s="68">
        <v>240</v>
      </c>
      <c r="AB41" s="56">
        <f t="shared" si="16"/>
        <v>0</v>
      </c>
    </row>
    <row r="42" spans="1:28" x14ac:dyDescent="0.2">
      <c r="A42" s="2">
        <f t="shared" si="4"/>
        <v>31</v>
      </c>
      <c r="B42" s="4">
        <v>38108</v>
      </c>
      <c r="C42" s="2">
        <v>40804</v>
      </c>
      <c r="D42" s="2">
        <v>394401</v>
      </c>
      <c r="E42" s="2">
        <f>[1]Results!$H40</f>
        <v>7099</v>
      </c>
      <c r="F42" s="14">
        <f t="shared" si="17"/>
        <v>6</v>
      </c>
      <c r="G42" s="2">
        <f t="shared" si="5"/>
        <v>42594</v>
      </c>
      <c r="H42" s="2">
        <f t="shared" si="6"/>
        <v>477799</v>
      </c>
      <c r="I42" s="15">
        <f t="shared" si="7"/>
        <v>14333.97</v>
      </c>
      <c r="J42" s="15">
        <f t="shared" si="8"/>
        <v>463465.03</v>
      </c>
      <c r="K42" s="16">
        <f t="shared" si="9"/>
        <v>3.2936133546259808E-2</v>
      </c>
      <c r="L42" s="17">
        <f t="shared" si="10"/>
        <v>8.9146272805091686E-2</v>
      </c>
      <c r="O42" s="61">
        <f t="shared" si="11"/>
        <v>40804</v>
      </c>
      <c r="P42" s="55">
        <f t="shared" si="12"/>
        <v>1316.258064516129</v>
      </c>
      <c r="Q42" s="55">
        <v>1350</v>
      </c>
      <c r="R42" s="56">
        <f t="shared" si="13"/>
        <v>33.741935483870975</v>
      </c>
      <c r="S42" s="34"/>
      <c r="T42" s="54">
        <f t="shared" si="14"/>
        <v>394401</v>
      </c>
      <c r="U42" s="55">
        <f t="shared" si="19"/>
        <v>12722.612903225807</v>
      </c>
      <c r="V42" s="55">
        <v>12800</v>
      </c>
      <c r="W42" s="56">
        <f t="shared" si="15"/>
        <v>77.387096774193196</v>
      </c>
      <c r="X42" s="32"/>
      <c r="Y42" s="54">
        <f t="shared" si="20"/>
        <v>7099</v>
      </c>
      <c r="Z42" s="67">
        <f t="shared" si="18"/>
        <v>229</v>
      </c>
      <c r="AA42" s="68">
        <v>229</v>
      </c>
      <c r="AB42" s="56">
        <f t="shared" si="16"/>
        <v>0</v>
      </c>
    </row>
    <row r="43" spans="1:28" x14ac:dyDescent="0.2">
      <c r="A43" s="2">
        <f t="shared" si="4"/>
        <v>30</v>
      </c>
      <c r="B43" s="4">
        <v>38139</v>
      </c>
      <c r="C43" s="2">
        <v>40219</v>
      </c>
      <c r="D43" s="2">
        <v>386738</v>
      </c>
      <c r="E43" s="2">
        <f>[1]Results!$H41</f>
        <v>6870</v>
      </c>
      <c r="F43" s="14">
        <f t="shared" si="17"/>
        <v>6</v>
      </c>
      <c r="G43" s="2">
        <f t="shared" si="5"/>
        <v>41220</v>
      </c>
      <c r="H43" s="2">
        <f t="shared" si="6"/>
        <v>468177</v>
      </c>
      <c r="I43" s="15">
        <f t="shared" si="7"/>
        <v>14045.31</v>
      </c>
      <c r="J43" s="15">
        <f t="shared" si="8"/>
        <v>454131.69</v>
      </c>
      <c r="K43" s="16">
        <f t="shared" si="9"/>
        <v>3.2896310401281624E-2</v>
      </c>
      <c r="L43" s="17">
        <f t="shared" si="10"/>
        <v>8.8043624526621345E-2</v>
      </c>
      <c r="O43" s="61">
        <f t="shared" si="11"/>
        <v>40219</v>
      </c>
      <c r="P43" s="55">
        <f t="shared" si="12"/>
        <v>1340.6333333333334</v>
      </c>
      <c r="Q43" s="55">
        <v>1375</v>
      </c>
      <c r="R43" s="56">
        <f t="shared" si="13"/>
        <v>34.366666666666561</v>
      </c>
      <c r="S43" s="34"/>
      <c r="T43" s="54">
        <f t="shared" si="14"/>
        <v>386738</v>
      </c>
      <c r="U43" s="55">
        <f t="shared" si="19"/>
        <v>12891.266666666666</v>
      </c>
      <c r="V43" s="55">
        <v>12970</v>
      </c>
      <c r="W43" s="56">
        <f t="shared" si="15"/>
        <v>78.733333333333576</v>
      </c>
      <c r="X43" s="32"/>
      <c r="Y43" s="54">
        <f t="shared" si="20"/>
        <v>6870</v>
      </c>
      <c r="Z43" s="67">
        <f t="shared" si="18"/>
        <v>229</v>
      </c>
      <c r="AA43" s="68">
        <v>229</v>
      </c>
      <c r="AB43" s="56">
        <f t="shared" si="16"/>
        <v>0</v>
      </c>
    </row>
    <row r="44" spans="1:28" x14ac:dyDescent="0.2">
      <c r="A44" s="2">
        <f t="shared" si="4"/>
        <v>31</v>
      </c>
      <c r="B44" s="4">
        <v>38169</v>
      </c>
      <c r="C44" s="2">
        <v>39746</v>
      </c>
      <c r="D44" s="2">
        <v>379595</v>
      </c>
      <c r="E44" s="2">
        <f>[1]Results!$H42</f>
        <v>6479</v>
      </c>
      <c r="F44" s="14">
        <f t="shared" si="17"/>
        <v>6</v>
      </c>
      <c r="G44" s="2">
        <f t="shared" si="5"/>
        <v>38874</v>
      </c>
      <c r="H44" s="2">
        <f t="shared" si="6"/>
        <v>458215</v>
      </c>
      <c r="I44" s="15">
        <f t="shared" si="7"/>
        <v>13746.449999999999</v>
      </c>
      <c r="J44" s="15">
        <f t="shared" si="8"/>
        <v>444468.55</v>
      </c>
      <c r="K44" s="16">
        <f t="shared" si="9"/>
        <v>3.2781077929417819E-2</v>
      </c>
      <c r="L44" s="17">
        <f t="shared" si="10"/>
        <v>8.4837903604203263E-2</v>
      </c>
      <c r="O44" s="61">
        <f t="shared" si="11"/>
        <v>39746</v>
      </c>
      <c r="P44" s="55">
        <f t="shared" si="12"/>
        <v>1282.1290322580646</v>
      </c>
      <c r="Q44" s="55">
        <v>1315</v>
      </c>
      <c r="R44" s="56">
        <f t="shared" si="13"/>
        <v>32.870967741935374</v>
      </c>
      <c r="S44" s="34"/>
      <c r="T44" s="54">
        <f t="shared" si="14"/>
        <v>379595</v>
      </c>
      <c r="U44" s="55">
        <f t="shared" si="19"/>
        <v>12245</v>
      </c>
      <c r="V44" s="55">
        <v>12320</v>
      </c>
      <c r="W44" s="56">
        <f t="shared" si="15"/>
        <v>75</v>
      </c>
      <c r="X44" s="32"/>
      <c r="Y44" s="54">
        <f t="shared" si="20"/>
        <v>6479</v>
      </c>
      <c r="Z44" s="67">
        <f t="shared" si="18"/>
        <v>209</v>
      </c>
      <c r="AA44" s="68">
        <v>209</v>
      </c>
      <c r="AB44" s="56">
        <f t="shared" si="16"/>
        <v>0</v>
      </c>
    </row>
    <row r="45" spans="1:28" x14ac:dyDescent="0.2">
      <c r="A45" s="2">
        <f t="shared" si="4"/>
        <v>31</v>
      </c>
      <c r="B45" s="4">
        <v>38200</v>
      </c>
      <c r="C45" s="2">
        <v>39293</v>
      </c>
      <c r="D45" s="2">
        <v>372345</v>
      </c>
      <c r="E45" s="2">
        <f>[1]Results!$H43</f>
        <v>6014</v>
      </c>
      <c r="F45" s="14">
        <f t="shared" si="17"/>
        <v>6</v>
      </c>
      <c r="G45" s="2">
        <f t="shared" si="5"/>
        <v>36084</v>
      </c>
      <c r="H45" s="2">
        <f t="shared" si="6"/>
        <v>447722</v>
      </c>
      <c r="I45" s="15">
        <f t="shared" si="7"/>
        <v>13431.66</v>
      </c>
      <c r="J45" s="15">
        <f t="shared" si="8"/>
        <v>434290.34</v>
      </c>
      <c r="K45" s="16">
        <f t="shared" si="9"/>
        <v>3.2629786365690243E-2</v>
      </c>
      <c r="L45" s="17">
        <f t="shared" si="10"/>
        <v>8.0594654718776387E-2</v>
      </c>
      <c r="O45" s="61">
        <f t="shared" si="11"/>
        <v>39293</v>
      </c>
      <c r="P45" s="55">
        <f t="shared" si="12"/>
        <v>1267.516129032258</v>
      </c>
      <c r="Q45" s="55">
        <v>1300</v>
      </c>
      <c r="R45" s="56">
        <f t="shared" si="13"/>
        <v>32.48387096774195</v>
      </c>
      <c r="S45" s="34"/>
      <c r="T45" s="54">
        <f t="shared" si="14"/>
        <v>372345</v>
      </c>
      <c r="U45" s="55">
        <f t="shared" si="19"/>
        <v>12011.129032258064</v>
      </c>
      <c r="V45" s="55">
        <v>12085</v>
      </c>
      <c r="W45" s="56">
        <f t="shared" si="15"/>
        <v>73.870967741935601</v>
      </c>
      <c r="X45" s="32"/>
      <c r="Y45" s="54">
        <f t="shared" si="20"/>
        <v>6014</v>
      </c>
      <c r="Z45" s="67">
        <f t="shared" si="18"/>
        <v>194</v>
      </c>
      <c r="AA45" s="68">
        <v>194</v>
      </c>
      <c r="AB45" s="56">
        <f t="shared" si="16"/>
        <v>0</v>
      </c>
    </row>
    <row r="46" spans="1:28" x14ac:dyDescent="0.2">
      <c r="A46" s="2">
        <f t="shared" si="4"/>
        <v>30</v>
      </c>
      <c r="B46" s="4">
        <v>38231</v>
      </c>
      <c r="C46" s="2">
        <v>38756</v>
      </c>
      <c r="D46" s="2">
        <v>365393</v>
      </c>
      <c r="E46" s="2">
        <f>[1]Results!$H44</f>
        <v>5820</v>
      </c>
      <c r="F46" s="14">
        <f t="shared" si="17"/>
        <v>6</v>
      </c>
      <c r="G46" s="2">
        <f t="shared" si="5"/>
        <v>34920</v>
      </c>
      <c r="H46" s="2">
        <f t="shared" si="6"/>
        <v>439069</v>
      </c>
      <c r="I46" s="15">
        <f t="shared" si="7"/>
        <v>13172.07</v>
      </c>
      <c r="J46" s="15">
        <f t="shared" si="8"/>
        <v>425896.93</v>
      </c>
      <c r="K46" s="16">
        <f t="shared" si="9"/>
        <v>3.2592113304746519E-2</v>
      </c>
      <c r="L46" s="17">
        <f t="shared" si="10"/>
        <v>7.9531918673374793E-2</v>
      </c>
      <c r="O46" s="61">
        <f t="shared" si="11"/>
        <v>38756</v>
      </c>
      <c r="P46" s="55">
        <f t="shared" si="12"/>
        <v>1291.8666666666666</v>
      </c>
      <c r="Q46" s="55">
        <v>1325</v>
      </c>
      <c r="R46" s="56">
        <f t="shared" si="13"/>
        <v>33.133333333333439</v>
      </c>
      <c r="S46" s="34"/>
      <c r="T46" s="54">
        <f t="shared" si="14"/>
        <v>365393</v>
      </c>
      <c r="U46" s="55">
        <f t="shared" si="19"/>
        <v>12179.766666666666</v>
      </c>
      <c r="V46" s="55">
        <v>12255</v>
      </c>
      <c r="W46" s="56">
        <f t="shared" si="15"/>
        <v>75.233333333333576</v>
      </c>
      <c r="X46" s="32"/>
      <c r="Y46" s="54">
        <f t="shared" si="20"/>
        <v>5820</v>
      </c>
      <c r="Z46" s="67">
        <f t="shared" si="18"/>
        <v>194</v>
      </c>
      <c r="AA46" s="68">
        <v>194</v>
      </c>
      <c r="AB46" s="56">
        <f t="shared" si="16"/>
        <v>0</v>
      </c>
    </row>
    <row r="47" spans="1:28" x14ac:dyDescent="0.2">
      <c r="A47" s="2">
        <f t="shared" si="4"/>
        <v>31</v>
      </c>
      <c r="B47" s="4">
        <v>38261</v>
      </c>
      <c r="C47" s="2">
        <v>38386</v>
      </c>
      <c r="D47" s="2">
        <v>357531</v>
      </c>
      <c r="E47" s="2">
        <f>[1]Results!$H45</f>
        <v>5673</v>
      </c>
      <c r="F47" s="14">
        <f t="shared" si="17"/>
        <v>6</v>
      </c>
      <c r="G47" s="2">
        <f t="shared" si="5"/>
        <v>34038</v>
      </c>
      <c r="H47" s="2">
        <f t="shared" si="6"/>
        <v>429955</v>
      </c>
      <c r="I47" s="15">
        <f t="shared" si="7"/>
        <v>12898.65</v>
      </c>
      <c r="J47" s="15">
        <f t="shared" si="8"/>
        <v>417056.35</v>
      </c>
      <c r="K47" s="16">
        <f t="shared" si="9"/>
        <v>3.2579176948703895E-2</v>
      </c>
      <c r="L47" s="17">
        <f t="shared" si="10"/>
        <v>7.9166424393250459E-2</v>
      </c>
      <c r="O47" s="61">
        <f t="shared" si="11"/>
        <v>38386</v>
      </c>
      <c r="P47" s="55">
        <f t="shared" si="12"/>
        <v>1238.258064516129</v>
      </c>
      <c r="Q47" s="55">
        <v>1270</v>
      </c>
      <c r="R47" s="56">
        <f t="shared" si="13"/>
        <v>31.741935483870975</v>
      </c>
      <c r="S47" s="34"/>
      <c r="T47" s="54">
        <f t="shared" si="14"/>
        <v>357531</v>
      </c>
      <c r="U47" s="55">
        <f t="shared" si="19"/>
        <v>11533.258064516129</v>
      </c>
      <c r="V47" s="55">
        <v>11605</v>
      </c>
      <c r="W47" s="56">
        <f t="shared" si="15"/>
        <v>71.741935483871202</v>
      </c>
      <c r="X47" s="32"/>
      <c r="Y47" s="54">
        <f t="shared" si="20"/>
        <v>5673</v>
      </c>
      <c r="Z47" s="67">
        <f t="shared" si="18"/>
        <v>183</v>
      </c>
      <c r="AA47" s="68">
        <v>183</v>
      </c>
      <c r="AB47" s="56">
        <f t="shared" si="16"/>
        <v>0</v>
      </c>
    </row>
    <row r="48" spans="1:28" x14ac:dyDescent="0.2">
      <c r="A48" s="2">
        <f t="shared" si="4"/>
        <v>30</v>
      </c>
      <c r="B48" s="4">
        <v>38292</v>
      </c>
      <c r="C48" s="2">
        <v>37879</v>
      </c>
      <c r="D48" s="2">
        <v>351060</v>
      </c>
      <c r="E48" s="2">
        <f>[1]Results!$H46</f>
        <v>5640</v>
      </c>
      <c r="F48" s="14">
        <f t="shared" si="17"/>
        <v>6</v>
      </c>
      <c r="G48" s="2">
        <f t="shared" si="5"/>
        <v>33840</v>
      </c>
      <c r="H48" s="2">
        <f t="shared" si="6"/>
        <v>422779</v>
      </c>
      <c r="I48" s="15">
        <f t="shared" si="7"/>
        <v>12683.369999999999</v>
      </c>
      <c r="J48" s="15">
        <f t="shared" si="8"/>
        <v>410095.63</v>
      </c>
      <c r="K48" s="16">
        <f t="shared" si="9"/>
        <v>3.2610177945641861E-2</v>
      </c>
      <c r="L48" s="17">
        <f t="shared" si="10"/>
        <v>8.0041818538763757E-2</v>
      </c>
      <c r="O48" s="61">
        <f t="shared" si="11"/>
        <v>37879</v>
      </c>
      <c r="P48" s="55">
        <f t="shared" si="12"/>
        <v>1262.6333333333334</v>
      </c>
      <c r="Q48" s="55">
        <v>1295</v>
      </c>
      <c r="R48" s="56">
        <f t="shared" si="13"/>
        <v>32.366666666666561</v>
      </c>
      <c r="S48" s="34"/>
      <c r="T48" s="54">
        <f t="shared" si="14"/>
        <v>351060</v>
      </c>
      <c r="U48" s="55">
        <f t="shared" si="19"/>
        <v>11702</v>
      </c>
      <c r="V48" s="55">
        <v>11775</v>
      </c>
      <c r="W48" s="56">
        <f t="shared" si="15"/>
        <v>73</v>
      </c>
      <c r="X48" s="32"/>
      <c r="Y48" s="54">
        <f t="shared" si="20"/>
        <v>5640</v>
      </c>
      <c r="Z48" s="67">
        <f t="shared" si="18"/>
        <v>188</v>
      </c>
      <c r="AA48" s="68">
        <v>188</v>
      </c>
      <c r="AB48" s="56">
        <f t="shared" si="16"/>
        <v>0</v>
      </c>
    </row>
    <row r="49" spans="1:28" x14ac:dyDescent="0.2">
      <c r="A49" s="2">
        <f t="shared" si="4"/>
        <v>31</v>
      </c>
      <c r="B49" s="4">
        <v>38322</v>
      </c>
      <c r="C49" s="2">
        <v>37479</v>
      </c>
      <c r="D49" s="2">
        <v>344116</v>
      </c>
      <c r="E49" s="2">
        <f>[1]Results!$H47</f>
        <v>5363</v>
      </c>
      <c r="F49" s="14">
        <f t="shared" si="17"/>
        <v>6</v>
      </c>
      <c r="G49" s="2">
        <f t="shared" si="5"/>
        <v>32178</v>
      </c>
      <c r="H49" s="2">
        <f t="shared" si="6"/>
        <v>413773</v>
      </c>
      <c r="I49" s="15">
        <f t="shared" si="7"/>
        <v>12413.189999999999</v>
      </c>
      <c r="J49" s="15">
        <f t="shared" si="8"/>
        <v>401359.81</v>
      </c>
      <c r="K49" s="16">
        <f t="shared" si="9"/>
        <v>3.2529750127753242E-2</v>
      </c>
      <c r="L49" s="17">
        <f t="shared" si="10"/>
        <v>7.776727819359891E-2</v>
      </c>
      <c r="O49" s="61">
        <f t="shared" si="11"/>
        <v>37479</v>
      </c>
      <c r="P49" s="55">
        <f t="shared" si="12"/>
        <v>1209</v>
      </c>
      <c r="Q49" s="55">
        <v>1240</v>
      </c>
      <c r="R49" s="56">
        <f t="shared" si="13"/>
        <v>31</v>
      </c>
      <c r="S49" s="34"/>
      <c r="T49" s="54">
        <f t="shared" si="14"/>
        <v>344116</v>
      </c>
      <c r="U49" s="55">
        <f t="shared" si="19"/>
        <v>11100.516129032258</v>
      </c>
      <c r="V49" s="55">
        <v>11170</v>
      </c>
      <c r="W49" s="56">
        <f t="shared" si="15"/>
        <v>69.483870967742405</v>
      </c>
      <c r="X49" s="32"/>
      <c r="Y49" s="54">
        <f t="shared" si="20"/>
        <v>5363</v>
      </c>
      <c r="Z49" s="67">
        <f t="shared" si="18"/>
        <v>173</v>
      </c>
      <c r="AA49" s="68">
        <v>173</v>
      </c>
      <c r="AB49" s="56">
        <f t="shared" si="16"/>
        <v>0</v>
      </c>
    </row>
    <row r="50" spans="1:28" x14ac:dyDescent="0.2">
      <c r="A50" s="2">
        <f t="shared" si="4"/>
        <v>31</v>
      </c>
      <c r="B50" s="4">
        <v>38353</v>
      </c>
      <c r="C50" s="2">
        <v>37026</v>
      </c>
      <c r="D50" s="2">
        <v>338877</v>
      </c>
      <c r="E50" s="2">
        <f>[1]Results!$H48</f>
        <v>5053</v>
      </c>
      <c r="F50" s="14">
        <f t="shared" si="17"/>
        <v>6</v>
      </c>
      <c r="G50" s="2">
        <f t="shared" si="5"/>
        <v>30318</v>
      </c>
      <c r="H50" s="2">
        <f t="shared" si="6"/>
        <v>406221</v>
      </c>
      <c r="I50" s="15">
        <f t="shared" si="7"/>
        <v>12186.63</v>
      </c>
      <c r="J50" s="15">
        <f t="shared" si="8"/>
        <v>394034.37</v>
      </c>
      <c r="K50" s="16">
        <f t="shared" si="9"/>
        <v>3.2419613570522178E-2</v>
      </c>
      <c r="L50" s="17">
        <f t="shared" si="10"/>
        <v>7.4634250814211975E-2</v>
      </c>
      <c r="O50" s="61">
        <f t="shared" si="11"/>
        <v>37026</v>
      </c>
      <c r="P50" s="55">
        <f t="shared" si="12"/>
        <v>1194.3870967741937</v>
      </c>
      <c r="Q50" s="55">
        <v>1225</v>
      </c>
      <c r="R50" s="56">
        <f t="shared" si="13"/>
        <v>30.612903225806349</v>
      </c>
      <c r="S50" s="34"/>
      <c r="T50" s="54">
        <f t="shared" si="14"/>
        <v>338877</v>
      </c>
      <c r="U50" s="55">
        <f t="shared" si="19"/>
        <v>10931.516129032258</v>
      </c>
      <c r="V50" s="55">
        <v>11000</v>
      </c>
      <c r="W50" s="56">
        <f t="shared" si="15"/>
        <v>68.483870967742405</v>
      </c>
      <c r="X50" s="32"/>
      <c r="Y50" s="54">
        <f t="shared" si="20"/>
        <v>5053</v>
      </c>
      <c r="Z50" s="67">
        <f t="shared" si="18"/>
        <v>163</v>
      </c>
      <c r="AA50" s="68">
        <v>163</v>
      </c>
      <c r="AB50" s="56">
        <f t="shared" si="16"/>
        <v>0</v>
      </c>
    </row>
    <row r="51" spans="1:28" x14ac:dyDescent="0.2">
      <c r="A51" s="2">
        <f t="shared" si="4"/>
        <v>28</v>
      </c>
      <c r="B51" s="4">
        <v>38384</v>
      </c>
      <c r="C51" s="2">
        <v>36582</v>
      </c>
      <c r="D51" s="2">
        <v>332507</v>
      </c>
      <c r="E51" s="2">
        <f>[1]Results!$H49</f>
        <v>4984</v>
      </c>
      <c r="F51" s="14">
        <f t="shared" si="17"/>
        <v>6</v>
      </c>
      <c r="G51" s="2">
        <f t="shared" si="5"/>
        <v>29904</v>
      </c>
      <c r="H51" s="2">
        <f t="shared" si="6"/>
        <v>398993</v>
      </c>
      <c r="I51" s="15">
        <f t="shared" si="7"/>
        <v>11969.789999999999</v>
      </c>
      <c r="J51" s="15">
        <f t="shared" si="8"/>
        <v>387023.21</v>
      </c>
      <c r="K51" s="16">
        <f t="shared" si="9"/>
        <v>3.2430633261896179E-2</v>
      </c>
      <c r="L51" s="17">
        <f t="shared" si="10"/>
        <v>7.4948683310233508E-2</v>
      </c>
      <c r="O51" s="61">
        <f t="shared" si="11"/>
        <v>36582</v>
      </c>
      <c r="P51" s="55">
        <f t="shared" si="12"/>
        <v>1306.5</v>
      </c>
      <c r="Q51" s="55">
        <v>1340</v>
      </c>
      <c r="R51" s="56">
        <f t="shared" si="13"/>
        <v>33.5</v>
      </c>
      <c r="S51" s="34"/>
      <c r="T51" s="54">
        <f t="shared" si="14"/>
        <v>332507</v>
      </c>
      <c r="U51" s="55">
        <f t="shared" si="19"/>
        <v>11875.25</v>
      </c>
      <c r="V51" s="55">
        <v>11950</v>
      </c>
      <c r="W51" s="56">
        <f t="shared" si="15"/>
        <v>74.75</v>
      </c>
      <c r="X51" s="32"/>
      <c r="Y51" s="54">
        <f t="shared" si="20"/>
        <v>4984</v>
      </c>
      <c r="Z51" s="67">
        <f t="shared" si="18"/>
        <v>178</v>
      </c>
      <c r="AA51" s="68">
        <v>178</v>
      </c>
      <c r="AB51" s="56">
        <f t="shared" si="16"/>
        <v>0</v>
      </c>
    </row>
    <row r="52" spans="1:28" x14ac:dyDescent="0.2">
      <c r="A52" s="2">
        <f t="shared" si="4"/>
        <v>31</v>
      </c>
      <c r="B52" s="4">
        <v>38412</v>
      </c>
      <c r="C52" s="2">
        <v>36119</v>
      </c>
      <c r="D52" s="2">
        <v>326074</v>
      </c>
      <c r="E52" s="2">
        <f>[1]Results!$H50</f>
        <v>4743</v>
      </c>
      <c r="F52" s="14">
        <f t="shared" si="17"/>
        <v>6</v>
      </c>
      <c r="G52" s="2">
        <f t="shared" si="5"/>
        <v>28458</v>
      </c>
      <c r="H52" s="2">
        <f t="shared" si="6"/>
        <v>390651</v>
      </c>
      <c r="I52" s="15">
        <f t="shared" si="7"/>
        <v>11719.529999999999</v>
      </c>
      <c r="J52" s="15">
        <f t="shared" si="8"/>
        <v>378931.47</v>
      </c>
      <c r="K52" s="16">
        <f t="shared" si="9"/>
        <v>3.2357141082240679E-2</v>
      </c>
      <c r="L52" s="17">
        <f t="shared" si="10"/>
        <v>7.2847631261663229E-2</v>
      </c>
      <c r="O52" s="61">
        <f t="shared" si="11"/>
        <v>36119</v>
      </c>
      <c r="P52" s="55">
        <f t="shared" si="12"/>
        <v>1165.1290322580646</v>
      </c>
      <c r="Q52" s="55">
        <v>1195</v>
      </c>
      <c r="R52" s="56">
        <f t="shared" si="13"/>
        <v>29.870967741935374</v>
      </c>
      <c r="S52" s="34"/>
      <c r="T52" s="54">
        <f t="shared" si="14"/>
        <v>326074</v>
      </c>
      <c r="U52" s="55">
        <f t="shared" si="19"/>
        <v>10518.516129032258</v>
      </c>
      <c r="V52" s="55">
        <v>10585</v>
      </c>
      <c r="W52" s="56">
        <f t="shared" si="15"/>
        <v>66.483870967742405</v>
      </c>
      <c r="X52" s="32"/>
      <c r="Y52" s="54">
        <f t="shared" si="20"/>
        <v>4743</v>
      </c>
      <c r="Z52" s="67">
        <f t="shared" si="18"/>
        <v>153</v>
      </c>
      <c r="AA52" s="68">
        <v>153</v>
      </c>
      <c r="AB52" s="56">
        <f t="shared" si="16"/>
        <v>0</v>
      </c>
    </row>
    <row r="53" spans="1:28" x14ac:dyDescent="0.2">
      <c r="A53" s="2">
        <f t="shared" si="4"/>
        <v>30</v>
      </c>
      <c r="B53" s="4">
        <v>38443</v>
      </c>
      <c r="C53" s="2">
        <v>35685</v>
      </c>
      <c r="D53" s="2">
        <v>320171</v>
      </c>
      <c r="E53" s="2">
        <f>[1]Results!$H51</f>
        <v>4590</v>
      </c>
      <c r="F53" s="14">
        <f t="shared" si="17"/>
        <v>6</v>
      </c>
      <c r="G53" s="2">
        <f t="shared" si="5"/>
        <v>27540</v>
      </c>
      <c r="H53" s="2">
        <f t="shared" si="6"/>
        <v>383396</v>
      </c>
      <c r="I53" s="15">
        <f t="shared" si="7"/>
        <v>11501.88</v>
      </c>
      <c r="J53" s="15">
        <f t="shared" si="8"/>
        <v>371894.12</v>
      </c>
      <c r="K53" s="16">
        <f t="shared" si="9"/>
        <v>3.2321725641832652E-2</v>
      </c>
      <c r="L53" s="17">
        <f t="shared" si="10"/>
        <v>7.1831735333701963E-2</v>
      </c>
      <c r="O53" s="61">
        <f t="shared" si="11"/>
        <v>35685</v>
      </c>
      <c r="P53" s="55">
        <f t="shared" si="12"/>
        <v>1189.5</v>
      </c>
      <c r="Q53" s="55">
        <v>1220</v>
      </c>
      <c r="R53" s="56">
        <f t="shared" si="13"/>
        <v>30.5</v>
      </c>
      <c r="S53" s="34"/>
      <c r="T53" s="54">
        <f t="shared" si="14"/>
        <v>320171</v>
      </c>
      <c r="U53" s="55">
        <f t="shared" si="19"/>
        <v>10672.366666666667</v>
      </c>
      <c r="V53" s="55">
        <v>10740</v>
      </c>
      <c r="W53" s="56">
        <f t="shared" si="15"/>
        <v>67.633333333333212</v>
      </c>
      <c r="X53" s="32"/>
      <c r="Y53" s="54">
        <f t="shared" si="20"/>
        <v>4590</v>
      </c>
      <c r="Z53" s="67">
        <f t="shared" si="18"/>
        <v>153</v>
      </c>
      <c r="AA53" s="68">
        <v>153</v>
      </c>
      <c r="AB53" s="56">
        <f t="shared" si="16"/>
        <v>0</v>
      </c>
    </row>
    <row r="54" spans="1:28" x14ac:dyDescent="0.2">
      <c r="A54" s="2">
        <f t="shared" si="4"/>
        <v>31</v>
      </c>
      <c r="B54" s="4">
        <v>38473</v>
      </c>
      <c r="C54" s="2">
        <v>35212</v>
      </c>
      <c r="D54" s="2">
        <v>314046</v>
      </c>
      <c r="E54" s="2">
        <f>[1]Results!$H52</f>
        <v>4526</v>
      </c>
      <c r="F54" s="14">
        <f t="shared" si="17"/>
        <v>6</v>
      </c>
      <c r="G54" s="2">
        <f t="shared" si="5"/>
        <v>27156</v>
      </c>
      <c r="H54" s="2">
        <f t="shared" si="6"/>
        <v>376414</v>
      </c>
      <c r="I54" s="15">
        <f t="shared" si="7"/>
        <v>11292.42</v>
      </c>
      <c r="J54" s="15">
        <f t="shared" si="8"/>
        <v>365121.58</v>
      </c>
      <c r="K54" s="16">
        <f t="shared" si="9"/>
        <v>3.2332602259647597E-2</v>
      </c>
      <c r="L54" s="17">
        <f t="shared" si="10"/>
        <v>7.2143969140361405E-2</v>
      </c>
      <c r="O54" s="61">
        <f t="shared" si="11"/>
        <v>35212</v>
      </c>
      <c r="P54" s="55">
        <f t="shared" si="12"/>
        <v>1135.8709677419354</v>
      </c>
      <c r="Q54" s="55">
        <v>1165</v>
      </c>
      <c r="R54" s="56">
        <f t="shared" si="13"/>
        <v>29.129032258064626</v>
      </c>
      <c r="S54" s="34"/>
      <c r="T54" s="54">
        <f t="shared" si="14"/>
        <v>314046</v>
      </c>
      <c r="U54" s="55">
        <f t="shared" si="19"/>
        <v>10130.516129032258</v>
      </c>
      <c r="V54" s="55">
        <v>10195</v>
      </c>
      <c r="W54" s="56">
        <f t="shared" si="15"/>
        <v>64.483870967742405</v>
      </c>
      <c r="X54" s="32"/>
      <c r="Y54" s="54">
        <f t="shared" si="20"/>
        <v>4526</v>
      </c>
      <c r="Z54" s="67">
        <f t="shared" si="18"/>
        <v>146</v>
      </c>
      <c r="AA54" s="68">
        <v>146</v>
      </c>
      <c r="AB54" s="56">
        <f t="shared" si="16"/>
        <v>0</v>
      </c>
    </row>
    <row r="55" spans="1:28" x14ac:dyDescent="0.2">
      <c r="A55" s="2">
        <f t="shared" si="4"/>
        <v>30</v>
      </c>
      <c r="B55" s="4">
        <v>38504</v>
      </c>
      <c r="C55" s="2">
        <v>34808</v>
      </c>
      <c r="D55" s="2">
        <v>307781</v>
      </c>
      <c r="E55" s="2">
        <f>[1]Results!$H53</f>
        <v>4380</v>
      </c>
      <c r="F55" s="14">
        <f t="shared" si="17"/>
        <v>6</v>
      </c>
      <c r="G55" s="2">
        <f t="shared" si="5"/>
        <v>26280</v>
      </c>
      <c r="H55" s="2">
        <f t="shared" si="6"/>
        <v>368869</v>
      </c>
      <c r="I55" s="15">
        <f t="shared" si="7"/>
        <v>11066.07</v>
      </c>
      <c r="J55" s="15">
        <f t="shared" si="8"/>
        <v>357802.93</v>
      </c>
      <c r="K55" s="16">
        <f t="shared" si="9"/>
        <v>3.2301299808225013E-2</v>
      </c>
      <c r="L55" s="17">
        <f t="shared" si="10"/>
        <v>7.1244805066297254E-2</v>
      </c>
      <c r="O55" s="62">
        <f t="shared" si="11"/>
        <v>34808</v>
      </c>
      <c r="P55" s="58">
        <f t="shared" si="12"/>
        <v>1160.2666666666667</v>
      </c>
      <c r="Q55" s="58">
        <v>1190</v>
      </c>
      <c r="R55" s="59">
        <f t="shared" si="13"/>
        <v>29.733333333333348</v>
      </c>
      <c r="S55" s="34"/>
      <c r="T55" s="54">
        <f t="shared" si="14"/>
        <v>307781</v>
      </c>
      <c r="U55" s="55">
        <f t="shared" si="19"/>
        <v>10259.366666666667</v>
      </c>
      <c r="V55" s="55">
        <v>10325</v>
      </c>
      <c r="W55" s="56">
        <f t="shared" si="15"/>
        <v>65.633333333333212</v>
      </c>
      <c r="X55" s="32"/>
      <c r="Y55" s="54">
        <f t="shared" si="20"/>
        <v>4380</v>
      </c>
      <c r="Z55" s="67">
        <f t="shared" si="18"/>
        <v>146</v>
      </c>
      <c r="AA55" s="68">
        <v>146</v>
      </c>
      <c r="AB55" s="56">
        <f t="shared" si="16"/>
        <v>0</v>
      </c>
    </row>
    <row r="56" spans="1:28" x14ac:dyDescent="0.2">
      <c r="A56" s="2">
        <f t="shared" si="4"/>
        <v>31</v>
      </c>
      <c r="B56" s="4">
        <v>38534</v>
      </c>
      <c r="D56" s="2">
        <v>302018</v>
      </c>
      <c r="E56" s="2">
        <f>[1]Results!$H54</f>
        <v>4216</v>
      </c>
      <c r="F56" s="14">
        <f t="shared" si="17"/>
        <v>6</v>
      </c>
      <c r="G56" s="2">
        <f t="shared" si="5"/>
        <v>25296</v>
      </c>
      <c r="H56" s="2">
        <f t="shared" si="6"/>
        <v>327314</v>
      </c>
      <c r="I56" s="15">
        <f t="shared" si="7"/>
        <v>9819.42</v>
      </c>
      <c r="J56" s="15">
        <f t="shared" si="8"/>
        <v>317494.58</v>
      </c>
      <c r="K56" s="16">
        <f t="shared" si="9"/>
        <v>3.2512697918667101E-2</v>
      </c>
      <c r="L56" s="17">
        <f t="shared" si="10"/>
        <v>7.7283587014304309E-2</v>
      </c>
      <c r="O56" s="18">
        <f t="shared" si="11"/>
        <v>0</v>
      </c>
      <c r="P56" s="18">
        <f t="shared" si="12"/>
        <v>0</v>
      </c>
      <c r="Q56" s="18"/>
      <c r="R56" s="19"/>
      <c r="S56" s="34"/>
      <c r="T56" s="54">
        <f t="shared" si="14"/>
        <v>302018</v>
      </c>
      <c r="U56" s="55">
        <f t="shared" si="19"/>
        <v>9742.5161290322576</v>
      </c>
      <c r="V56" s="55">
        <v>9805</v>
      </c>
      <c r="W56" s="56">
        <f t="shared" si="15"/>
        <v>62.483870967742405</v>
      </c>
      <c r="X56" s="32"/>
      <c r="Y56" s="54">
        <f t="shared" si="20"/>
        <v>4216</v>
      </c>
      <c r="Z56" s="67">
        <f t="shared" si="18"/>
        <v>136</v>
      </c>
      <c r="AA56" s="68">
        <v>136</v>
      </c>
      <c r="AB56" s="56">
        <f t="shared" si="16"/>
        <v>0</v>
      </c>
    </row>
    <row r="57" spans="1:28" x14ac:dyDescent="0.2">
      <c r="A57" s="2">
        <f t="shared" si="4"/>
        <v>31</v>
      </c>
      <c r="B57" s="4">
        <v>38565</v>
      </c>
      <c r="D57" s="2">
        <v>296310</v>
      </c>
      <c r="E57" s="2">
        <f>[1]Results!$H55</f>
        <v>4185</v>
      </c>
      <c r="F57" s="14">
        <f t="shared" si="17"/>
        <v>6</v>
      </c>
      <c r="G57" s="2">
        <f t="shared" si="5"/>
        <v>25110</v>
      </c>
      <c r="H57" s="2">
        <f t="shared" si="6"/>
        <v>321420</v>
      </c>
      <c r="I57" s="15">
        <f t="shared" si="7"/>
        <v>9642.6</v>
      </c>
      <c r="J57" s="15">
        <f t="shared" si="8"/>
        <v>311777.40000000002</v>
      </c>
      <c r="K57" s="16">
        <f t="shared" si="9"/>
        <v>3.2542269920016201E-2</v>
      </c>
      <c r="L57" s="17">
        <f t="shared" si="10"/>
        <v>7.8122083255553476E-2</v>
      </c>
      <c r="O57" s="18">
        <f t="shared" si="11"/>
        <v>0</v>
      </c>
      <c r="P57" s="18">
        <f t="shared" si="12"/>
        <v>0</v>
      </c>
      <c r="Q57" s="18"/>
      <c r="R57" s="19"/>
      <c r="T57" s="54">
        <f t="shared" si="14"/>
        <v>296310</v>
      </c>
      <c r="U57" s="55">
        <f t="shared" si="19"/>
        <v>9558.3870967741932</v>
      </c>
      <c r="V57" s="55">
        <v>9620</v>
      </c>
      <c r="W57" s="56">
        <f t="shared" si="15"/>
        <v>61.612903225806804</v>
      </c>
      <c r="X57" s="32"/>
      <c r="Y57" s="54">
        <f t="shared" si="20"/>
        <v>4185</v>
      </c>
      <c r="Z57" s="67">
        <f t="shared" si="18"/>
        <v>135</v>
      </c>
      <c r="AA57" s="68">
        <v>135</v>
      </c>
      <c r="AB57" s="56">
        <f t="shared" si="16"/>
        <v>0</v>
      </c>
    </row>
    <row r="58" spans="1:28" x14ac:dyDescent="0.2">
      <c r="A58" s="2">
        <f t="shared" si="4"/>
        <v>30</v>
      </c>
      <c r="B58" s="4">
        <v>38596</v>
      </c>
      <c r="D58" s="2">
        <v>290768</v>
      </c>
      <c r="E58" s="2">
        <f>[1]Results!$H56</f>
        <v>3900</v>
      </c>
      <c r="F58" s="14">
        <f t="shared" si="17"/>
        <v>6</v>
      </c>
      <c r="G58" s="2">
        <f t="shared" si="5"/>
        <v>23400</v>
      </c>
      <c r="H58" s="2">
        <f t="shared" si="6"/>
        <v>314168</v>
      </c>
      <c r="I58" s="15">
        <f t="shared" si="7"/>
        <v>9425.0399999999991</v>
      </c>
      <c r="J58" s="15">
        <f t="shared" si="8"/>
        <v>304742.96000000002</v>
      </c>
      <c r="K58" s="16">
        <f t="shared" si="9"/>
        <v>3.2414295933527758E-2</v>
      </c>
      <c r="L58" s="17">
        <f t="shared" si="10"/>
        <v>7.4482442514832825E-2</v>
      </c>
      <c r="O58" s="18">
        <f t="shared" si="11"/>
        <v>0</v>
      </c>
      <c r="P58" s="18">
        <f t="shared" si="12"/>
        <v>0</v>
      </c>
      <c r="Q58" s="18"/>
      <c r="R58" s="19"/>
      <c r="T58" s="54">
        <f t="shared" si="14"/>
        <v>290768</v>
      </c>
      <c r="U58" s="55">
        <f t="shared" si="19"/>
        <v>9692.2666666666664</v>
      </c>
      <c r="V58" s="55">
        <v>9755</v>
      </c>
      <c r="W58" s="56">
        <f t="shared" si="15"/>
        <v>62.733333333333576</v>
      </c>
      <c r="X58" s="32"/>
      <c r="Y58" s="54">
        <f t="shared" si="20"/>
        <v>3900</v>
      </c>
      <c r="Z58" s="67">
        <f t="shared" si="18"/>
        <v>130</v>
      </c>
      <c r="AA58" s="68">
        <v>130</v>
      </c>
      <c r="AB58" s="56">
        <f t="shared" si="16"/>
        <v>0</v>
      </c>
    </row>
    <row r="59" spans="1:28" x14ac:dyDescent="0.2">
      <c r="A59" s="2">
        <f t="shared" si="4"/>
        <v>31</v>
      </c>
      <c r="B59" s="4">
        <v>38626</v>
      </c>
      <c r="D59" s="2">
        <v>285518</v>
      </c>
      <c r="E59" s="2">
        <f>[1]Results!$H57</f>
        <v>3875</v>
      </c>
      <c r="F59" s="14">
        <f t="shared" si="17"/>
        <v>6</v>
      </c>
      <c r="G59" s="2">
        <f t="shared" si="5"/>
        <v>23250</v>
      </c>
      <c r="H59" s="2">
        <f t="shared" si="6"/>
        <v>308768</v>
      </c>
      <c r="I59" s="15">
        <f t="shared" si="7"/>
        <v>9263.0399999999991</v>
      </c>
      <c r="J59" s="15">
        <f t="shared" si="8"/>
        <v>299504.96000000002</v>
      </c>
      <c r="K59" s="16">
        <f t="shared" si="9"/>
        <v>3.2442928291736423E-2</v>
      </c>
      <c r="L59" s="17">
        <f t="shared" si="10"/>
        <v>7.5299253808684838E-2</v>
      </c>
      <c r="O59" s="18">
        <f t="shared" si="11"/>
        <v>0</v>
      </c>
      <c r="P59" s="18">
        <f t="shared" si="12"/>
        <v>0</v>
      </c>
      <c r="Q59" s="18"/>
      <c r="R59" s="19"/>
      <c r="T59" s="54">
        <f t="shared" si="14"/>
        <v>285518</v>
      </c>
      <c r="U59" s="55">
        <f t="shared" si="19"/>
        <v>9210.2580645161288</v>
      </c>
      <c r="V59" s="55">
        <v>9270</v>
      </c>
      <c r="W59" s="56">
        <f t="shared" si="15"/>
        <v>59.741935483871202</v>
      </c>
      <c r="X59" s="32"/>
      <c r="Y59" s="54">
        <f t="shared" si="20"/>
        <v>3875</v>
      </c>
      <c r="Z59" s="67">
        <f t="shared" si="18"/>
        <v>125</v>
      </c>
      <c r="AA59" s="68">
        <v>125</v>
      </c>
      <c r="AB59" s="56">
        <f t="shared" si="16"/>
        <v>0</v>
      </c>
    </row>
    <row r="60" spans="1:28" x14ac:dyDescent="0.2">
      <c r="A60" s="2">
        <f t="shared" si="4"/>
        <v>30</v>
      </c>
      <c r="B60" s="4">
        <v>38657</v>
      </c>
      <c r="D60" s="2">
        <v>279724</v>
      </c>
      <c r="E60" s="2">
        <f>[1]Results!$H58</f>
        <v>3870</v>
      </c>
      <c r="F60" s="14">
        <f t="shared" si="17"/>
        <v>6</v>
      </c>
      <c r="G60" s="2">
        <f t="shared" si="5"/>
        <v>23220</v>
      </c>
      <c r="H60" s="2">
        <f t="shared" si="6"/>
        <v>302944</v>
      </c>
      <c r="I60" s="15">
        <f t="shared" si="7"/>
        <v>9088.32</v>
      </c>
      <c r="J60" s="15">
        <f t="shared" si="8"/>
        <v>293855.68</v>
      </c>
      <c r="K60" s="16">
        <f t="shared" si="9"/>
        <v>3.2490311878852013E-2</v>
      </c>
      <c r="L60" s="17">
        <f t="shared" si="10"/>
        <v>7.6647829301785153E-2</v>
      </c>
      <c r="O60" s="18">
        <f t="shared" si="11"/>
        <v>0</v>
      </c>
      <c r="P60" s="18">
        <f t="shared" si="12"/>
        <v>0</v>
      </c>
      <c r="Q60" s="18"/>
      <c r="R60" s="19"/>
      <c r="T60" s="54">
        <f t="shared" si="14"/>
        <v>279724</v>
      </c>
      <c r="U60" s="55">
        <f t="shared" si="19"/>
        <v>9324.1333333333332</v>
      </c>
      <c r="V60" s="55">
        <v>9385</v>
      </c>
      <c r="W60" s="56">
        <f t="shared" si="15"/>
        <v>60.866666666666788</v>
      </c>
      <c r="X60" s="32"/>
      <c r="Y60" s="54">
        <f t="shared" si="20"/>
        <v>3870</v>
      </c>
      <c r="Z60" s="67">
        <f t="shared" si="18"/>
        <v>129</v>
      </c>
      <c r="AA60" s="68">
        <v>129</v>
      </c>
      <c r="AB60" s="56">
        <f t="shared" si="16"/>
        <v>0</v>
      </c>
    </row>
    <row r="61" spans="1:28" x14ac:dyDescent="0.2">
      <c r="A61" s="2">
        <f t="shared" si="4"/>
        <v>31</v>
      </c>
      <c r="B61" s="4">
        <v>38687</v>
      </c>
      <c r="D61" s="2">
        <v>274257</v>
      </c>
      <c r="E61" s="2">
        <f>[1]Results!$H59</f>
        <v>3534</v>
      </c>
      <c r="F61" s="14">
        <f t="shared" si="17"/>
        <v>6</v>
      </c>
      <c r="G61" s="2">
        <f t="shared" si="5"/>
        <v>21204</v>
      </c>
      <c r="H61" s="2">
        <f t="shared" si="6"/>
        <v>295461</v>
      </c>
      <c r="I61" s="15">
        <f t="shared" si="7"/>
        <v>8863.83</v>
      </c>
      <c r="J61" s="15">
        <f t="shared" si="8"/>
        <v>286597.17</v>
      </c>
      <c r="K61" s="16">
        <f t="shared" si="9"/>
        <v>3.2319430315361136E-2</v>
      </c>
      <c r="L61" s="17">
        <f t="shared" si="10"/>
        <v>7.1765816808309721E-2</v>
      </c>
      <c r="O61" s="18">
        <f t="shared" si="11"/>
        <v>0</v>
      </c>
      <c r="P61" s="18">
        <f t="shared" si="12"/>
        <v>0</v>
      </c>
      <c r="Q61" s="18"/>
      <c r="R61" s="19"/>
      <c r="T61" s="54">
        <f t="shared" si="14"/>
        <v>274257</v>
      </c>
      <c r="U61" s="55">
        <f t="shared" si="19"/>
        <v>8847</v>
      </c>
      <c r="V61" s="55">
        <v>8905</v>
      </c>
      <c r="W61" s="56">
        <f t="shared" si="15"/>
        <v>58</v>
      </c>
      <c r="X61" s="32"/>
      <c r="Y61" s="54">
        <f t="shared" si="20"/>
        <v>3534</v>
      </c>
      <c r="Z61" s="67">
        <f t="shared" si="18"/>
        <v>114</v>
      </c>
      <c r="AA61" s="68">
        <v>114</v>
      </c>
      <c r="AB61" s="56">
        <f t="shared" si="16"/>
        <v>0</v>
      </c>
    </row>
    <row r="62" spans="1:28" x14ac:dyDescent="0.2">
      <c r="A62" s="2">
        <f t="shared" si="4"/>
        <v>31</v>
      </c>
      <c r="B62" s="4">
        <v>38718</v>
      </c>
      <c r="D62" s="2">
        <v>269169</v>
      </c>
      <c r="E62" s="2">
        <f>[1]Results!$H60</f>
        <v>3503</v>
      </c>
      <c r="F62" s="14">
        <f t="shared" si="17"/>
        <v>6</v>
      </c>
      <c r="G62" s="2">
        <f t="shared" si="5"/>
        <v>21018</v>
      </c>
      <c r="H62" s="2">
        <f t="shared" si="6"/>
        <v>290187</v>
      </c>
      <c r="I62" s="15">
        <f t="shared" si="7"/>
        <v>8705.61</v>
      </c>
      <c r="J62" s="15">
        <f t="shared" si="8"/>
        <v>281481.39</v>
      </c>
      <c r="K62" s="16">
        <f t="shared" si="9"/>
        <v>3.2342543160616563E-2</v>
      </c>
      <c r="L62" s="17">
        <f t="shared" si="10"/>
        <v>7.2429157750002582E-2</v>
      </c>
      <c r="O62" s="18">
        <f t="shared" si="11"/>
        <v>0</v>
      </c>
      <c r="P62" s="18">
        <f t="shared" si="12"/>
        <v>0</v>
      </c>
      <c r="Q62" s="18"/>
      <c r="R62" s="19"/>
      <c r="T62" s="57">
        <f t="shared" si="14"/>
        <v>269169</v>
      </c>
      <c r="U62" s="58">
        <f t="shared" si="19"/>
        <v>8682.8709677419356</v>
      </c>
      <c r="V62" s="58">
        <v>8740</v>
      </c>
      <c r="W62" s="59">
        <f t="shared" si="15"/>
        <v>57.129032258064399</v>
      </c>
      <c r="X62" s="32"/>
      <c r="Y62" s="57">
        <f t="shared" si="20"/>
        <v>3503</v>
      </c>
      <c r="Z62" s="69">
        <f t="shared" si="18"/>
        <v>113</v>
      </c>
      <c r="AA62" s="70">
        <v>113</v>
      </c>
      <c r="AB62" s="59">
        <f t="shared" si="16"/>
        <v>0</v>
      </c>
    </row>
    <row r="63" spans="1:28" x14ac:dyDescent="0.2">
      <c r="B63" s="4">
        <v>38749</v>
      </c>
    </row>
  </sheetData>
  <mergeCells count="1">
    <mergeCell ref="D5:E5"/>
  </mergeCells>
  <phoneticPr fontId="0" type="noConversion"/>
  <pageMargins left="0.75" right="0.75" top="1" bottom="1" header="0.5" footer="0.5"/>
  <pageSetup scale="58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Support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Jan Havlíček</cp:lastModifiedBy>
  <cp:lastPrinted>2001-06-22T16:04:10Z</cp:lastPrinted>
  <dcterms:created xsi:type="dcterms:W3CDTF">2001-06-21T19:12:12Z</dcterms:created>
  <dcterms:modified xsi:type="dcterms:W3CDTF">2023-09-13T16:32:39Z</dcterms:modified>
</cp:coreProperties>
</file>