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841495-385A-43EC-B214-D39886FC31D2}" xr6:coauthVersionLast="47" xr6:coauthVersionMax="47" xr10:uidLastSave="{00000000-0000-0000-0000-000000000000}"/>
  <bookViews>
    <workbookView xWindow="-120" yWindow="-120" windowWidth="38640" windowHeight="15720" tabRatio="710"/>
  </bookViews>
  <sheets>
    <sheet name="Inputs-Summary" sheetId="3" r:id="rId1"/>
    <sheet name="3% Unwind Small VPP" sheetId="2" r:id="rId2"/>
    <sheet name="3% Unwind Large VPP + Oil" sheetId="7" r:id="rId3"/>
    <sheet name="Curves" sheetId="1" r:id="rId4"/>
    <sheet name="Summary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MC">[5]Inputs!$E$5</definedName>
    <definedName name="Avg_Load">[5]Inputs!$B$28</definedName>
    <definedName name="basis_post_id">#REF!</definedName>
    <definedName name="BasisIndexWarning" localSheetId="2">OFFSET(#REF!,0,0,1,COUNT(#REF!))</definedName>
    <definedName name="BasisIndexWarning" localSheetId="1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2">OFFSET([1]Intracorrel!$A$2,0,0,1,COUNT(correlmatchline))</definedName>
    <definedName name="correlfrom" localSheetId="1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2">OFFSET([1]Intracorrel!$A$3,0,0,1,COUNT(correlmatchline))</definedName>
    <definedName name="correlto" localSheetId="1">OFFSET([1]Intracorrel!$A$3,0,0,1,COUNT(correlmatchline))</definedName>
    <definedName name="correlto">OFFSET([1]Intracorrel!$A$3,0,0,1,COUNT(correlmatchline))</definedName>
    <definedName name="CurveCode" localSheetId="2">OFFSET(#REF!,0,0,1,COUNT(#REF!))</definedName>
    <definedName name="CurveCode" localSheetId="1">OFFSET(#REF!,0,0,1,COUNT(#REF!))</definedName>
    <definedName name="CurveCode">OFFSET(Curves!$C$13,0,0,1,COUNT(Curves!$17:$17))</definedName>
    <definedName name="CurveCodes" localSheetId="2">#REF!</definedName>
    <definedName name="CurveCodes" localSheetId="1">#REF!</definedName>
    <definedName name="CurveCodes">Curves!$C$13:$Z$13</definedName>
    <definedName name="CurveMonth" localSheetId="2">#REF!</definedName>
    <definedName name="CurveMonth" localSheetId="1">#REF!</definedName>
    <definedName name="CurveMonth">Curves!$C$8:$C$400</definedName>
    <definedName name="CurveRange" localSheetId="2">#REF!</definedName>
    <definedName name="CurveRange" localSheetId="1">#REF!</definedName>
    <definedName name="CurveRange">Curves!$D$11</definedName>
    <definedName name="Curves" localSheetId="2">#REF!</definedName>
    <definedName name="Curves" localSheetId="1">#REF!</definedName>
    <definedName name="Curves">Curves!$C$8:$Z$8</definedName>
    <definedName name="CurveTable" localSheetId="2">#REF!</definedName>
    <definedName name="CurveTable" localSheetId="1">#REF!</definedName>
    <definedName name="CurveTable">Curves!$C$8:$Z$443</definedName>
    <definedName name="CurveType" localSheetId="2">#REF!</definedName>
    <definedName name="CurveType" localSheetId="1">#REF!</definedName>
    <definedName name="CurveType">Curves!$C$8:$Z$8</definedName>
    <definedName name="CurveValues" localSheetId="2">#REF!</definedName>
    <definedName name="CurveValues" localSheetId="1">#REF!</definedName>
    <definedName name="CurveValues">Curves!$C$11:$P$377</definedName>
    <definedName name="curvevalues2" localSheetId="2">OFFSET(#REF!,0,0,COUNT(#REF!)+5,COUNT(#REF!))</definedName>
    <definedName name="curvevalues2" localSheetId="1">OFFSET(#REF!,0,0,COUNT(#REF!)+5,COUNT(#REF!))</definedName>
    <definedName name="curvevalues2">OFFSET(Curves!$C$11,0,0,COUNT(Curves!$C:$C)+5,COUNT(Curves!$17:$17))</definedName>
    <definedName name="CurveValuesExtra" localSheetId="2">#REF!</definedName>
    <definedName name="CurveValuesExtra" localSheetId="1">#REF!</definedName>
    <definedName name="CurveValuesExtra">Curves!$C$11:$Z$367</definedName>
    <definedName name="Dailydemandcharge" localSheetId="2">OFFSET('[1]Mainline to Leach'!$K$21,0,0,Enddate-'[1]Mainline to Leach'!$A$20,1)</definedName>
    <definedName name="Dailydemandcharge" localSheetId="1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2">OFFSET('[1]Mainline to Leach'!$M$21,0,0,Enddate-'[1]Mainline to Leach'!$A$20,1)</definedName>
    <definedName name="Dailydiscountedadjustedspread" localSheetId="1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2">OFFSET('[1]Mainline to Leach'!#REF!,0,0,Enddate-'[1]Mainline to Leach'!$A$20,1)</definedName>
    <definedName name="Dailydiscountedintrinsicvalue" localSheetId="1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2">OFFSET('[1]Mainline to Leach'!#REF!,0,0,Enddate-'[1]Mainline to Leach'!$A$20,1)</definedName>
    <definedName name="Dailydiscountedspread" localSheetId="1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[5]Inputs!$B$34</definedName>
    <definedName name="days_year">[5]Inputs!$B$33</definedName>
    <definedName name="DBase" localSheetId="2">#REF!</definedName>
    <definedName name="DBase" localSheetId="1">#REF!</definedName>
    <definedName name="DBase">Curves!$C$3</definedName>
    <definedName name="End_Year">[5]Inputs!$E$19</definedName>
    <definedName name="Enddate">'[1]Mainline to Leach'!$H$6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2">'3% Unwind Large VPP + Oil'!$A$3</definedName>
    <definedName name="mthbeg">'3% Unwind Small VPP'!$A$3</definedName>
    <definedName name="mthend" localSheetId="2">'3% Unwind Large VPP + Oil'!$B$3</definedName>
    <definedName name="mthend">'3% Unwind Small VPP'!$B$3</definedName>
    <definedName name="Password" localSheetId="2">#REF!</definedName>
    <definedName name="Password" localSheetId="1">#REF!</definedName>
    <definedName name="Password">Curves!$C$2</definedName>
    <definedName name="post_id">#REF!</definedName>
    <definedName name="price_post_id">#REF!</definedName>
    <definedName name="_xlnm.Print_Area" localSheetId="0">'Inputs-Summary'!$A$1:$N$61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 localSheetId="2">#REF!</definedName>
    <definedName name="Table" localSheetId="1">#REF!</definedName>
    <definedName name="Table">Curves!$C$8:$Z$370</definedName>
    <definedName name="today" localSheetId="2">#REF!</definedName>
    <definedName name="today" localSheetId="1">#REF!</definedName>
    <definedName name="today">Curves!$A$6</definedName>
    <definedName name="UID">#REF!</definedName>
    <definedName name="UpperLeftOfCurveTable" localSheetId="2">#REF!</definedName>
    <definedName name="UpperLeftOfCurveTable" localSheetId="1">#REF!</definedName>
    <definedName name="UpperLeftOfCurveTable">Curves!$C$11</definedName>
    <definedName name="UserName" localSheetId="2">#REF!</definedName>
    <definedName name="UserName" localSheetId="1">#REF!</definedName>
    <definedName name="UserName">Curves!$C$1</definedName>
    <definedName name="Volumes">[3]Volume!$A$11:$D$106</definedName>
    <definedName name="weeks_month">[5]Inputs!$B$38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J4" i="7"/>
  <c r="K4" i="7"/>
  <c r="L4" i="7"/>
  <c r="M4" i="7"/>
  <c r="N4" i="7"/>
  <c r="O4" i="7"/>
  <c r="Q4" i="7"/>
  <c r="R4" i="7"/>
  <c r="S4" i="7"/>
  <c r="B5" i="7"/>
  <c r="D5" i="7"/>
  <c r="H6" i="7"/>
  <c r="K6" i="7"/>
  <c r="N6" i="7"/>
  <c r="R6" i="7"/>
  <c r="H7" i="7"/>
  <c r="K7" i="7"/>
  <c r="N7" i="7"/>
  <c r="D8" i="7"/>
  <c r="E8" i="7"/>
  <c r="F8" i="7"/>
  <c r="G8" i="7"/>
  <c r="H8" i="7"/>
  <c r="I8" i="7"/>
  <c r="J8" i="7"/>
  <c r="K8" i="7"/>
  <c r="L8" i="7"/>
  <c r="M8" i="7"/>
  <c r="N8" i="7"/>
  <c r="O8" i="7"/>
  <c r="Q8" i="7"/>
  <c r="R8" i="7"/>
  <c r="S8" i="7"/>
  <c r="Z8" i="7"/>
  <c r="AA8" i="7"/>
  <c r="AC8" i="7"/>
  <c r="AE8" i="7"/>
  <c r="AF8" i="7"/>
  <c r="AG8" i="7"/>
  <c r="A10" i="7"/>
  <c r="B10" i="7"/>
  <c r="D10" i="7"/>
  <c r="E10" i="7"/>
  <c r="F10" i="7"/>
  <c r="G10" i="7"/>
  <c r="H10" i="7"/>
  <c r="I10" i="7"/>
  <c r="K10" i="7"/>
  <c r="L10" i="7"/>
  <c r="M10" i="7"/>
  <c r="N10" i="7"/>
  <c r="O10" i="7"/>
  <c r="Q10" i="7"/>
  <c r="R10" i="7"/>
  <c r="S10" i="7"/>
  <c r="U10" i="7"/>
  <c r="V10" i="7"/>
  <c r="W10" i="7"/>
  <c r="X10" i="7"/>
  <c r="Y10" i="7"/>
  <c r="Z10" i="7"/>
  <c r="AA10" i="7"/>
  <c r="AC10" i="7"/>
  <c r="AE10" i="7"/>
  <c r="AF10" i="7"/>
  <c r="AG10" i="7"/>
  <c r="A11" i="7"/>
  <c r="B11" i="7"/>
  <c r="D11" i="7"/>
  <c r="E11" i="7"/>
  <c r="F11" i="7"/>
  <c r="G11" i="7"/>
  <c r="H11" i="7"/>
  <c r="I11" i="7"/>
  <c r="K11" i="7"/>
  <c r="L11" i="7"/>
  <c r="M11" i="7"/>
  <c r="N11" i="7"/>
  <c r="O11" i="7"/>
  <c r="Q11" i="7"/>
  <c r="R11" i="7"/>
  <c r="S11" i="7"/>
  <c r="U11" i="7"/>
  <c r="V11" i="7"/>
  <c r="W11" i="7"/>
  <c r="X11" i="7"/>
  <c r="Y11" i="7"/>
  <c r="Z11" i="7"/>
  <c r="AA11" i="7"/>
  <c r="AC11" i="7"/>
  <c r="AE11" i="7"/>
  <c r="AF11" i="7"/>
  <c r="AG11" i="7"/>
  <c r="A12" i="7"/>
  <c r="B12" i="7"/>
  <c r="D12" i="7"/>
  <c r="E12" i="7"/>
  <c r="F12" i="7"/>
  <c r="G12" i="7"/>
  <c r="H12" i="7"/>
  <c r="I12" i="7"/>
  <c r="K12" i="7"/>
  <c r="L12" i="7"/>
  <c r="M12" i="7"/>
  <c r="N12" i="7"/>
  <c r="O12" i="7"/>
  <c r="Q12" i="7"/>
  <c r="R12" i="7"/>
  <c r="S12" i="7"/>
  <c r="U12" i="7"/>
  <c r="V12" i="7"/>
  <c r="W12" i="7"/>
  <c r="X12" i="7"/>
  <c r="Y12" i="7"/>
  <c r="Z12" i="7"/>
  <c r="AA12" i="7"/>
  <c r="AC12" i="7"/>
  <c r="AE12" i="7"/>
  <c r="AF12" i="7"/>
  <c r="AG12" i="7"/>
  <c r="A13" i="7"/>
  <c r="B13" i="7"/>
  <c r="D13" i="7"/>
  <c r="E13" i="7"/>
  <c r="F13" i="7"/>
  <c r="G13" i="7"/>
  <c r="H13" i="7"/>
  <c r="I13" i="7"/>
  <c r="K13" i="7"/>
  <c r="L13" i="7"/>
  <c r="M13" i="7"/>
  <c r="N13" i="7"/>
  <c r="O13" i="7"/>
  <c r="Q13" i="7"/>
  <c r="R13" i="7"/>
  <c r="S13" i="7"/>
  <c r="U13" i="7"/>
  <c r="V13" i="7"/>
  <c r="W13" i="7"/>
  <c r="X13" i="7"/>
  <c r="Y13" i="7"/>
  <c r="Z13" i="7"/>
  <c r="AA13" i="7"/>
  <c r="AC13" i="7"/>
  <c r="AE13" i="7"/>
  <c r="AF13" i="7"/>
  <c r="AG13" i="7"/>
  <c r="A14" i="7"/>
  <c r="B14" i="7"/>
  <c r="D14" i="7"/>
  <c r="E14" i="7"/>
  <c r="F14" i="7"/>
  <c r="G14" i="7"/>
  <c r="H14" i="7"/>
  <c r="I14" i="7"/>
  <c r="K14" i="7"/>
  <c r="L14" i="7"/>
  <c r="M14" i="7"/>
  <c r="N14" i="7"/>
  <c r="O14" i="7"/>
  <c r="Q14" i="7"/>
  <c r="R14" i="7"/>
  <c r="S14" i="7"/>
  <c r="U14" i="7"/>
  <c r="V14" i="7"/>
  <c r="W14" i="7"/>
  <c r="X14" i="7"/>
  <c r="Y14" i="7"/>
  <c r="Z14" i="7"/>
  <c r="AA14" i="7"/>
  <c r="AC14" i="7"/>
  <c r="AE14" i="7"/>
  <c r="AF14" i="7"/>
  <c r="AG14" i="7"/>
  <c r="A15" i="7"/>
  <c r="B15" i="7"/>
  <c r="D15" i="7"/>
  <c r="E15" i="7"/>
  <c r="F15" i="7"/>
  <c r="G15" i="7"/>
  <c r="H15" i="7"/>
  <c r="I15" i="7"/>
  <c r="K15" i="7"/>
  <c r="L15" i="7"/>
  <c r="M15" i="7"/>
  <c r="N15" i="7"/>
  <c r="O15" i="7"/>
  <c r="Q15" i="7"/>
  <c r="R15" i="7"/>
  <c r="S15" i="7"/>
  <c r="U15" i="7"/>
  <c r="V15" i="7"/>
  <c r="W15" i="7"/>
  <c r="X15" i="7"/>
  <c r="Y15" i="7"/>
  <c r="Z15" i="7"/>
  <c r="AA15" i="7"/>
  <c r="AC15" i="7"/>
  <c r="AE15" i="7"/>
  <c r="AF15" i="7"/>
  <c r="AG15" i="7"/>
  <c r="A16" i="7"/>
  <c r="B16" i="7"/>
  <c r="D16" i="7"/>
  <c r="E16" i="7"/>
  <c r="F16" i="7"/>
  <c r="G16" i="7"/>
  <c r="H16" i="7"/>
  <c r="I16" i="7"/>
  <c r="K16" i="7"/>
  <c r="L16" i="7"/>
  <c r="M16" i="7"/>
  <c r="N16" i="7"/>
  <c r="O16" i="7"/>
  <c r="Q16" i="7"/>
  <c r="R16" i="7"/>
  <c r="S16" i="7"/>
  <c r="U16" i="7"/>
  <c r="V16" i="7"/>
  <c r="W16" i="7"/>
  <c r="X16" i="7"/>
  <c r="Y16" i="7"/>
  <c r="Z16" i="7"/>
  <c r="AA16" i="7"/>
  <c r="AC16" i="7"/>
  <c r="AE16" i="7"/>
  <c r="AF16" i="7"/>
  <c r="AG16" i="7"/>
  <c r="A17" i="7"/>
  <c r="B17" i="7"/>
  <c r="D17" i="7"/>
  <c r="E17" i="7"/>
  <c r="F17" i="7"/>
  <c r="G17" i="7"/>
  <c r="H17" i="7"/>
  <c r="I17" i="7"/>
  <c r="K17" i="7"/>
  <c r="L17" i="7"/>
  <c r="M17" i="7"/>
  <c r="N17" i="7"/>
  <c r="O17" i="7"/>
  <c r="Q17" i="7"/>
  <c r="R17" i="7"/>
  <c r="S17" i="7"/>
  <c r="U17" i="7"/>
  <c r="V17" i="7"/>
  <c r="W17" i="7"/>
  <c r="X17" i="7"/>
  <c r="Y17" i="7"/>
  <c r="Z17" i="7"/>
  <c r="AA17" i="7"/>
  <c r="AC17" i="7"/>
  <c r="AE17" i="7"/>
  <c r="AF17" i="7"/>
  <c r="AG17" i="7"/>
  <c r="A18" i="7"/>
  <c r="B18" i="7"/>
  <c r="D18" i="7"/>
  <c r="E18" i="7"/>
  <c r="F18" i="7"/>
  <c r="G18" i="7"/>
  <c r="H18" i="7"/>
  <c r="I18" i="7"/>
  <c r="K18" i="7"/>
  <c r="L18" i="7"/>
  <c r="M18" i="7"/>
  <c r="N18" i="7"/>
  <c r="O18" i="7"/>
  <c r="Q18" i="7"/>
  <c r="R18" i="7"/>
  <c r="S18" i="7"/>
  <c r="U18" i="7"/>
  <c r="V18" i="7"/>
  <c r="W18" i="7"/>
  <c r="X18" i="7"/>
  <c r="Y18" i="7"/>
  <c r="Z18" i="7"/>
  <c r="AA18" i="7"/>
  <c r="AC18" i="7"/>
  <c r="AE18" i="7"/>
  <c r="AF18" i="7"/>
  <c r="AG18" i="7"/>
  <c r="A19" i="7"/>
  <c r="B19" i="7"/>
  <c r="D19" i="7"/>
  <c r="E19" i="7"/>
  <c r="F19" i="7"/>
  <c r="G19" i="7"/>
  <c r="H19" i="7"/>
  <c r="I19" i="7"/>
  <c r="K19" i="7"/>
  <c r="L19" i="7"/>
  <c r="M19" i="7"/>
  <c r="N19" i="7"/>
  <c r="O19" i="7"/>
  <c r="Q19" i="7"/>
  <c r="R19" i="7"/>
  <c r="S19" i="7"/>
  <c r="U19" i="7"/>
  <c r="V19" i="7"/>
  <c r="W19" i="7"/>
  <c r="X19" i="7"/>
  <c r="Y19" i="7"/>
  <c r="Z19" i="7"/>
  <c r="AA19" i="7"/>
  <c r="AC19" i="7"/>
  <c r="AE19" i="7"/>
  <c r="AF19" i="7"/>
  <c r="AG19" i="7"/>
  <c r="A20" i="7"/>
  <c r="B20" i="7"/>
  <c r="D20" i="7"/>
  <c r="E20" i="7"/>
  <c r="F20" i="7"/>
  <c r="G20" i="7"/>
  <c r="H20" i="7"/>
  <c r="I20" i="7"/>
  <c r="K20" i="7"/>
  <c r="L20" i="7"/>
  <c r="M20" i="7"/>
  <c r="N20" i="7"/>
  <c r="O20" i="7"/>
  <c r="Q20" i="7"/>
  <c r="R20" i="7"/>
  <c r="S20" i="7"/>
  <c r="U20" i="7"/>
  <c r="V20" i="7"/>
  <c r="W20" i="7"/>
  <c r="X20" i="7"/>
  <c r="Y20" i="7"/>
  <c r="Z20" i="7"/>
  <c r="AA20" i="7"/>
  <c r="AC20" i="7"/>
  <c r="AE20" i="7"/>
  <c r="AF20" i="7"/>
  <c r="AG20" i="7"/>
  <c r="A21" i="7"/>
  <c r="B21" i="7"/>
  <c r="D21" i="7"/>
  <c r="E21" i="7"/>
  <c r="F21" i="7"/>
  <c r="G21" i="7"/>
  <c r="H21" i="7"/>
  <c r="I21" i="7"/>
  <c r="K21" i="7"/>
  <c r="L21" i="7"/>
  <c r="M21" i="7"/>
  <c r="N21" i="7"/>
  <c r="O21" i="7"/>
  <c r="Q21" i="7"/>
  <c r="R21" i="7"/>
  <c r="S21" i="7"/>
  <c r="U21" i="7"/>
  <c r="V21" i="7"/>
  <c r="W21" i="7"/>
  <c r="X21" i="7"/>
  <c r="Y21" i="7"/>
  <c r="Z21" i="7"/>
  <c r="AA21" i="7"/>
  <c r="AC21" i="7"/>
  <c r="AE21" i="7"/>
  <c r="AF21" i="7"/>
  <c r="AG21" i="7"/>
  <c r="A22" i="7"/>
  <c r="B22" i="7"/>
  <c r="D22" i="7"/>
  <c r="E22" i="7"/>
  <c r="F22" i="7"/>
  <c r="G22" i="7"/>
  <c r="H22" i="7"/>
  <c r="I22" i="7"/>
  <c r="K22" i="7"/>
  <c r="L22" i="7"/>
  <c r="M22" i="7"/>
  <c r="N22" i="7"/>
  <c r="O22" i="7"/>
  <c r="Q22" i="7"/>
  <c r="R22" i="7"/>
  <c r="S22" i="7"/>
  <c r="U22" i="7"/>
  <c r="V22" i="7"/>
  <c r="W22" i="7"/>
  <c r="X22" i="7"/>
  <c r="Y22" i="7"/>
  <c r="Z22" i="7"/>
  <c r="AA22" i="7"/>
  <c r="AC22" i="7"/>
  <c r="AE22" i="7"/>
  <c r="AF22" i="7"/>
  <c r="AG22" i="7"/>
  <c r="A23" i="7"/>
  <c r="B23" i="7"/>
  <c r="D23" i="7"/>
  <c r="E23" i="7"/>
  <c r="F23" i="7"/>
  <c r="G23" i="7"/>
  <c r="H23" i="7"/>
  <c r="I23" i="7"/>
  <c r="K23" i="7"/>
  <c r="L23" i="7"/>
  <c r="M23" i="7"/>
  <c r="N23" i="7"/>
  <c r="O23" i="7"/>
  <c r="Q23" i="7"/>
  <c r="R23" i="7"/>
  <c r="S23" i="7"/>
  <c r="U23" i="7"/>
  <c r="V23" i="7"/>
  <c r="W23" i="7"/>
  <c r="X23" i="7"/>
  <c r="Y23" i="7"/>
  <c r="Z23" i="7"/>
  <c r="AA23" i="7"/>
  <c r="AC23" i="7"/>
  <c r="AE23" i="7"/>
  <c r="AF23" i="7"/>
  <c r="AG23" i="7"/>
  <c r="A24" i="7"/>
  <c r="B24" i="7"/>
  <c r="D24" i="7"/>
  <c r="E24" i="7"/>
  <c r="F24" i="7"/>
  <c r="G24" i="7"/>
  <c r="H24" i="7"/>
  <c r="I24" i="7"/>
  <c r="K24" i="7"/>
  <c r="L24" i="7"/>
  <c r="M24" i="7"/>
  <c r="N24" i="7"/>
  <c r="O24" i="7"/>
  <c r="Q24" i="7"/>
  <c r="R24" i="7"/>
  <c r="S24" i="7"/>
  <c r="U24" i="7"/>
  <c r="V24" i="7"/>
  <c r="W24" i="7"/>
  <c r="X24" i="7"/>
  <c r="Y24" i="7"/>
  <c r="Z24" i="7"/>
  <c r="AA24" i="7"/>
  <c r="AC24" i="7"/>
  <c r="AE24" i="7"/>
  <c r="AF24" i="7"/>
  <c r="AG24" i="7"/>
  <c r="A25" i="7"/>
  <c r="B25" i="7"/>
  <c r="D25" i="7"/>
  <c r="E25" i="7"/>
  <c r="F25" i="7"/>
  <c r="G25" i="7"/>
  <c r="H25" i="7"/>
  <c r="I25" i="7"/>
  <c r="K25" i="7"/>
  <c r="L25" i="7"/>
  <c r="M25" i="7"/>
  <c r="N25" i="7"/>
  <c r="O25" i="7"/>
  <c r="Q25" i="7"/>
  <c r="R25" i="7"/>
  <c r="S25" i="7"/>
  <c r="U25" i="7"/>
  <c r="V25" i="7"/>
  <c r="W25" i="7"/>
  <c r="X25" i="7"/>
  <c r="Y25" i="7"/>
  <c r="Z25" i="7"/>
  <c r="AA25" i="7"/>
  <c r="AC25" i="7"/>
  <c r="AE25" i="7"/>
  <c r="AF25" i="7"/>
  <c r="AG25" i="7"/>
  <c r="A26" i="7"/>
  <c r="B26" i="7"/>
  <c r="D26" i="7"/>
  <c r="E26" i="7"/>
  <c r="F26" i="7"/>
  <c r="G26" i="7"/>
  <c r="H26" i="7"/>
  <c r="I26" i="7"/>
  <c r="K26" i="7"/>
  <c r="L26" i="7"/>
  <c r="M26" i="7"/>
  <c r="N26" i="7"/>
  <c r="O26" i="7"/>
  <c r="Q26" i="7"/>
  <c r="R26" i="7"/>
  <c r="S26" i="7"/>
  <c r="U26" i="7"/>
  <c r="V26" i="7"/>
  <c r="W26" i="7"/>
  <c r="X26" i="7"/>
  <c r="Y26" i="7"/>
  <c r="Z26" i="7"/>
  <c r="AA26" i="7"/>
  <c r="AC26" i="7"/>
  <c r="AE26" i="7"/>
  <c r="AF26" i="7"/>
  <c r="AG26" i="7"/>
  <c r="A27" i="7"/>
  <c r="B27" i="7"/>
  <c r="D27" i="7"/>
  <c r="E27" i="7"/>
  <c r="F27" i="7"/>
  <c r="G27" i="7"/>
  <c r="H27" i="7"/>
  <c r="I27" i="7"/>
  <c r="K27" i="7"/>
  <c r="L27" i="7"/>
  <c r="M27" i="7"/>
  <c r="N27" i="7"/>
  <c r="O27" i="7"/>
  <c r="Q27" i="7"/>
  <c r="R27" i="7"/>
  <c r="S27" i="7"/>
  <c r="U27" i="7"/>
  <c r="V27" i="7"/>
  <c r="W27" i="7"/>
  <c r="X27" i="7"/>
  <c r="Y27" i="7"/>
  <c r="Z27" i="7"/>
  <c r="AA27" i="7"/>
  <c r="AC27" i="7"/>
  <c r="AE27" i="7"/>
  <c r="AF27" i="7"/>
  <c r="AG27" i="7"/>
  <c r="A28" i="7"/>
  <c r="B28" i="7"/>
  <c r="D28" i="7"/>
  <c r="E28" i="7"/>
  <c r="F28" i="7"/>
  <c r="G28" i="7"/>
  <c r="H28" i="7"/>
  <c r="I28" i="7"/>
  <c r="K28" i="7"/>
  <c r="L28" i="7"/>
  <c r="M28" i="7"/>
  <c r="N28" i="7"/>
  <c r="O28" i="7"/>
  <c r="Q28" i="7"/>
  <c r="R28" i="7"/>
  <c r="S28" i="7"/>
  <c r="U28" i="7"/>
  <c r="V28" i="7"/>
  <c r="W28" i="7"/>
  <c r="X28" i="7"/>
  <c r="Y28" i="7"/>
  <c r="Z28" i="7"/>
  <c r="AA28" i="7"/>
  <c r="AC28" i="7"/>
  <c r="AE28" i="7"/>
  <c r="AF28" i="7"/>
  <c r="AG28" i="7"/>
  <c r="A29" i="7"/>
  <c r="B29" i="7"/>
  <c r="D29" i="7"/>
  <c r="E29" i="7"/>
  <c r="F29" i="7"/>
  <c r="G29" i="7"/>
  <c r="H29" i="7"/>
  <c r="I29" i="7"/>
  <c r="K29" i="7"/>
  <c r="L29" i="7"/>
  <c r="M29" i="7"/>
  <c r="N29" i="7"/>
  <c r="O29" i="7"/>
  <c r="Q29" i="7"/>
  <c r="R29" i="7"/>
  <c r="S29" i="7"/>
  <c r="U29" i="7"/>
  <c r="V29" i="7"/>
  <c r="W29" i="7"/>
  <c r="X29" i="7"/>
  <c r="Y29" i="7"/>
  <c r="Z29" i="7"/>
  <c r="AA29" i="7"/>
  <c r="AC29" i="7"/>
  <c r="AE29" i="7"/>
  <c r="AF29" i="7"/>
  <c r="AG29" i="7"/>
  <c r="A30" i="7"/>
  <c r="B30" i="7"/>
  <c r="D30" i="7"/>
  <c r="E30" i="7"/>
  <c r="F30" i="7"/>
  <c r="G30" i="7"/>
  <c r="H30" i="7"/>
  <c r="I30" i="7"/>
  <c r="K30" i="7"/>
  <c r="L30" i="7"/>
  <c r="M30" i="7"/>
  <c r="N30" i="7"/>
  <c r="O30" i="7"/>
  <c r="Q30" i="7"/>
  <c r="R30" i="7"/>
  <c r="S30" i="7"/>
  <c r="U30" i="7"/>
  <c r="V30" i="7"/>
  <c r="W30" i="7"/>
  <c r="X30" i="7"/>
  <c r="Y30" i="7"/>
  <c r="Z30" i="7"/>
  <c r="AA30" i="7"/>
  <c r="AC30" i="7"/>
  <c r="AE30" i="7"/>
  <c r="AF30" i="7"/>
  <c r="AG30" i="7"/>
  <c r="A31" i="7"/>
  <c r="B31" i="7"/>
  <c r="D31" i="7"/>
  <c r="E31" i="7"/>
  <c r="F31" i="7"/>
  <c r="G31" i="7"/>
  <c r="H31" i="7"/>
  <c r="I31" i="7"/>
  <c r="K31" i="7"/>
  <c r="L31" i="7"/>
  <c r="M31" i="7"/>
  <c r="N31" i="7"/>
  <c r="O31" i="7"/>
  <c r="Q31" i="7"/>
  <c r="R31" i="7"/>
  <c r="S31" i="7"/>
  <c r="U31" i="7"/>
  <c r="V31" i="7"/>
  <c r="W31" i="7"/>
  <c r="X31" i="7"/>
  <c r="Y31" i="7"/>
  <c r="Z31" i="7"/>
  <c r="AA31" i="7"/>
  <c r="AC31" i="7"/>
  <c r="AE31" i="7"/>
  <c r="AF31" i="7"/>
  <c r="AG31" i="7"/>
  <c r="A32" i="7"/>
  <c r="B32" i="7"/>
  <c r="D32" i="7"/>
  <c r="E32" i="7"/>
  <c r="F32" i="7"/>
  <c r="G32" i="7"/>
  <c r="H32" i="7"/>
  <c r="I32" i="7"/>
  <c r="K32" i="7"/>
  <c r="L32" i="7"/>
  <c r="M32" i="7"/>
  <c r="N32" i="7"/>
  <c r="O32" i="7"/>
  <c r="Q32" i="7"/>
  <c r="R32" i="7"/>
  <c r="S32" i="7"/>
  <c r="U32" i="7"/>
  <c r="V32" i="7"/>
  <c r="W32" i="7"/>
  <c r="X32" i="7"/>
  <c r="Y32" i="7"/>
  <c r="Z32" i="7"/>
  <c r="AA32" i="7"/>
  <c r="AC32" i="7"/>
  <c r="AE32" i="7"/>
  <c r="AF32" i="7"/>
  <c r="AG32" i="7"/>
  <c r="A33" i="7"/>
  <c r="B33" i="7"/>
  <c r="D33" i="7"/>
  <c r="E33" i="7"/>
  <c r="F33" i="7"/>
  <c r="G33" i="7"/>
  <c r="H33" i="7"/>
  <c r="I33" i="7"/>
  <c r="K33" i="7"/>
  <c r="L33" i="7"/>
  <c r="M33" i="7"/>
  <c r="N33" i="7"/>
  <c r="O33" i="7"/>
  <c r="Q33" i="7"/>
  <c r="R33" i="7"/>
  <c r="S33" i="7"/>
  <c r="U33" i="7"/>
  <c r="V33" i="7"/>
  <c r="W33" i="7"/>
  <c r="X33" i="7"/>
  <c r="Y33" i="7"/>
  <c r="Z33" i="7"/>
  <c r="AA33" i="7"/>
  <c r="AC33" i="7"/>
  <c r="AE33" i="7"/>
  <c r="AF33" i="7"/>
  <c r="AG33" i="7"/>
  <c r="A34" i="7"/>
  <c r="B34" i="7"/>
  <c r="D34" i="7"/>
  <c r="E34" i="7"/>
  <c r="F34" i="7"/>
  <c r="G34" i="7"/>
  <c r="H34" i="7"/>
  <c r="I34" i="7"/>
  <c r="K34" i="7"/>
  <c r="L34" i="7"/>
  <c r="M34" i="7"/>
  <c r="N34" i="7"/>
  <c r="O34" i="7"/>
  <c r="Q34" i="7"/>
  <c r="R34" i="7"/>
  <c r="S34" i="7"/>
  <c r="U34" i="7"/>
  <c r="V34" i="7"/>
  <c r="W34" i="7"/>
  <c r="X34" i="7"/>
  <c r="Y34" i="7"/>
  <c r="Z34" i="7"/>
  <c r="AA34" i="7"/>
  <c r="AC34" i="7"/>
  <c r="AE34" i="7"/>
  <c r="AF34" i="7"/>
  <c r="AG34" i="7"/>
  <c r="A35" i="7"/>
  <c r="B35" i="7"/>
  <c r="D35" i="7"/>
  <c r="E35" i="7"/>
  <c r="F35" i="7"/>
  <c r="G35" i="7"/>
  <c r="H35" i="7"/>
  <c r="I35" i="7"/>
  <c r="K35" i="7"/>
  <c r="L35" i="7"/>
  <c r="M35" i="7"/>
  <c r="N35" i="7"/>
  <c r="O35" i="7"/>
  <c r="Q35" i="7"/>
  <c r="R35" i="7"/>
  <c r="S35" i="7"/>
  <c r="U35" i="7"/>
  <c r="V35" i="7"/>
  <c r="W35" i="7"/>
  <c r="X35" i="7"/>
  <c r="Y35" i="7"/>
  <c r="Z35" i="7"/>
  <c r="AA35" i="7"/>
  <c r="AC35" i="7"/>
  <c r="AE35" i="7"/>
  <c r="AF35" i="7"/>
  <c r="AG35" i="7"/>
  <c r="A36" i="7"/>
  <c r="B36" i="7"/>
  <c r="D36" i="7"/>
  <c r="E36" i="7"/>
  <c r="F36" i="7"/>
  <c r="G36" i="7"/>
  <c r="H36" i="7"/>
  <c r="I36" i="7"/>
  <c r="K36" i="7"/>
  <c r="L36" i="7"/>
  <c r="M36" i="7"/>
  <c r="N36" i="7"/>
  <c r="O36" i="7"/>
  <c r="Q36" i="7"/>
  <c r="R36" i="7"/>
  <c r="S36" i="7"/>
  <c r="U36" i="7"/>
  <c r="V36" i="7"/>
  <c r="W36" i="7"/>
  <c r="X36" i="7"/>
  <c r="Y36" i="7"/>
  <c r="Z36" i="7"/>
  <c r="AA36" i="7"/>
  <c r="AC36" i="7"/>
  <c r="AE36" i="7"/>
  <c r="AF36" i="7"/>
  <c r="AG36" i="7"/>
  <c r="A37" i="7"/>
  <c r="B37" i="7"/>
  <c r="D37" i="7"/>
  <c r="E37" i="7"/>
  <c r="F37" i="7"/>
  <c r="G37" i="7"/>
  <c r="H37" i="7"/>
  <c r="I37" i="7"/>
  <c r="K37" i="7"/>
  <c r="L37" i="7"/>
  <c r="M37" i="7"/>
  <c r="N37" i="7"/>
  <c r="O37" i="7"/>
  <c r="Q37" i="7"/>
  <c r="R37" i="7"/>
  <c r="S37" i="7"/>
  <c r="U37" i="7"/>
  <c r="V37" i="7"/>
  <c r="W37" i="7"/>
  <c r="X37" i="7"/>
  <c r="Y37" i="7"/>
  <c r="Z37" i="7"/>
  <c r="AA37" i="7"/>
  <c r="AC37" i="7"/>
  <c r="AE37" i="7"/>
  <c r="AF37" i="7"/>
  <c r="AG37" i="7"/>
  <c r="A38" i="7"/>
  <c r="B38" i="7"/>
  <c r="D38" i="7"/>
  <c r="E38" i="7"/>
  <c r="F38" i="7"/>
  <c r="G38" i="7"/>
  <c r="H38" i="7"/>
  <c r="I38" i="7"/>
  <c r="K38" i="7"/>
  <c r="L38" i="7"/>
  <c r="M38" i="7"/>
  <c r="N38" i="7"/>
  <c r="O38" i="7"/>
  <c r="Q38" i="7"/>
  <c r="R38" i="7"/>
  <c r="S38" i="7"/>
  <c r="U38" i="7"/>
  <c r="V38" i="7"/>
  <c r="W38" i="7"/>
  <c r="X38" i="7"/>
  <c r="Y38" i="7"/>
  <c r="Z38" i="7"/>
  <c r="AA38" i="7"/>
  <c r="AC38" i="7"/>
  <c r="AE38" i="7"/>
  <c r="AF38" i="7"/>
  <c r="AG38" i="7"/>
  <c r="A39" i="7"/>
  <c r="B39" i="7"/>
  <c r="D39" i="7"/>
  <c r="E39" i="7"/>
  <c r="F39" i="7"/>
  <c r="G39" i="7"/>
  <c r="H39" i="7"/>
  <c r="I39" i="7"/>
  <c r="K39" i="7"/>
  <c r="L39" i="7"/>
  <c r="M39" i="7"/>
  <c r="N39" i="7"/>
  <c r="O39" i="7"/>
  <c r="Q39" i="7"/>
  <c r="R39" i="7"/>
  <c r="S39" i="7"/>
  <c r="U39" i="7"/>
  <c r="V39" i="7"/>
  <c r="W39" i="7"/>
  <c r="X39" i="7"/>
  <c r="Y39" i="7"/>
  <c r="Z39" i="7"/>
  <c r="AA39" i="7"/>
  <c r="AC39" i="7"/>
  <c r="AE39" i="7"/>
  <c r="AF39" i="7"/>
  <c r="AG39" i="7"/>
  <c r="A40" i="7"/>
  <c r="B40" i="7"/>
  <c r="D40" i="7"/>
  <c r="E40" i="7"/>
  <c r="F40" i="7"/>
  <c r="G40" i="7"/>
  <c r="H40" i="7"/>
  <c r="I40" i="7"/>
  <c r="K40" i="7"/>
  <c r="L40" i="7"/>
  <c r="M40" i="7"/>
  <c r="N40" i="7"/>
  <c r="O40" i="7"/>
  <c r="Q40" i="7"/>
  <c r="R40" i="7"/>
  <c r="S40" i="7"/>
  <c r="U40" i="7"/>
  <c r="V40" i="7"/>
  <c r="W40" i="7"/>
  <c r="X40" i="7"/>
  <c r="Y40" i="7"/>
  <c r="Z40" i="7"/>
  <c r="AA40" i="7"/>
  <c r="AC40" i="7"/>
  <c r="AE40" i="7"/>
  <c r="AF40" i="7"/>
  <c r="AG40" i="7"/>
  <c r="A41" i="7"/>
  <c r="B41" i="7"/>
  <c r="D41" i="7"/>
  <c r="E41" i="7"/>
  <c r="F41" i="7"/>
  <c r="G41" i="7"/>
  <c r="H41" i="7"/>
  <c r="I41" i="7"/>
  <c r="K41" i="7"/>
  <c r="L41" i="7"/>
  <c r="M41" i="7"/>
  <c r="N41" i="7"/>
  <c r="O41" i="7"/>
  <c r="Q41" i="7"/>
  <c r="R41" i="7"/>
  <c r="S41" i="7"/>
  <c r="U41" i="7"/>
  <c r="V41" i="7"/>
  <c r="W41" i="7"/>
  <c r="X41" i="7"/>
  <c r="Y41" i="7"/>
  <c r="Z41" i="7"/>
  <c r="AA41" i="7"/>
  <c r="AC41" i="7"/>
  <c r="AE41" i="7"/>
  <c r="AF41" i="7"/>
  <c r="AG41" i="7"/>
  <c r="A42" i="7"/>
  <c r="B42" i="7"/>
  <c r="D42" i="7"/>
  <c r="E42" i="7"/>
  <c r="F42" i="7"/>
  <c r="G42" i="7"/>
  <c r="H42" i="7"/>
  <c r="I42" i="7"/>
  <c r="K42" i="7"/>
  <c r="L42" i="7"/>
  <c r="M42" i="7"/>
  <c r="N42" i="7"/>
  <c r="O42" i="7"/>
  <c r="Q42" i="7"/>
  <c r="R42" i="7"/>
  <c r="S42" i="7"/>
  <c r="U42" i="7"/>
  <c r="V42" i="7"/>
  <c r="W42" i="7"/>
  <c r="X42" i="7"/>
  <c r="Y42" i="7"/>
  <c r="Z42" i="7"/>
  <c r="AA42" i="7"/>
  <c r="AC42" i="7"/>
  <c r="AE42" i="7"/>
  <c r="AF42" i="7"/>
  <c r="AG42" i="7"/>
  <c r="A43" i="7"/>
  <c r="B43" i="7"/>
  <c r="D43" i="7"/>
  <c r="E43" i="7"/>
  <c r="F43" i="7"/>
  <c r="G43" i="7"/>
  <c r="H43" i="7"/>
  <c r="I43" i="7"/>
  <c r="K43" i="7"/>
  <c r="L43" i="7"/>
  <c r="M43" i="7"/>
  <c r="N43" i="7"/>
  <c r="O43" i="7"/>
  <c r="Q43" i="7"/>
  <c r="R43" i="7"/>
  <c r="S43" i="7"/>
  <c r="U43" i="7"/>
  <c r="V43" i="7"/>
  <c r="W43" i="7"/>
  <c r="X43" i="7"/>
  <c r="Y43" i="7"/>
  <c r="Z43" i="7"/>
  <c r="AA43" i="7"/>
  <c r="AC43" i="7"/>
  <c r="AE43" i="7"/>
  <c r="AF43" i="7"/>
  <c r="AG43" i="7"/>
  <c r="A44" i="7"/>
  <c r="B44" i="7"/>
  <c r="D44" i="7"/>
  <c r="E44" i="7"/>
  <c r="F44" i="7"/>
  <c r="G44" i="7"/>
  <c r="H44" i="7"/>
  <c r="I44" i="7"/>
  <c r="K44" i="7"/>
  <c r="L44" i="7"/>
  <c r="M44" i="7"/>
  <c r="N44" i="7"/>
  <c r="O44" i="7"/>
  <c r="Q44" i="7"/>
  <c r="R44" i="7"/>
  <c r="S44" i="7"/>
  <c r="U44" i="7"/>
  <c r="V44" i="7"/>
  <c r="W44" i="7"/>
  <c r="X44" i="7"/>
  <c r="Y44" i="7"/>
  <c r="Z44" i="7"/>
  <c r="AA44" i="7"/>
  <c r="AC44" i="7"/>
  <c r="AE44" i="7"/>
  <c r="AF44" i="7"/>
  <c r="AG44" i="7"/>
  <c r="A45" i="7"/>
  <c r="B45" i="7"/>
  <c r="D45" i="7"/>
  <c r="E45" i="7"/>
  <c r="F45" i="7"/>
  <c r="G45" i="7"/>
  <c r="H45" i="7"/>
  <c r="I45" i="7"/>
  <c r="K45" i="7"/>
  <c r="L45" i="7"/>
  <c r="M45" i="7"/>
  <c r="N45" i="7"/>
  <c r="O45" i="7"/>
  <c r="Q45" i="7"/>
  <c r="R45" i="7"/>
  <c r="S45" i="7"/>
  <c r="U45" i="7"/>
  <c r="V45" i="7"/>
  <c r="W45" i="7"/>
  <c r="X45" i="7"/>
  <c r="Y45" i="7"/>
  <c r="Z45" i="7"/>
  <c r="AA45" i="7"/>
  <c r="AC45" i="7"/>
  <c r="AE45" i="7"/>
  <c r="AF45" i="7"/>
  <c r="AG45" i="7"/>
  <c r="A46" i="7"/>
  <c r="B46" i="7"/>
  <c r="D46" i="7"/>
  <c r="E46" i="7"/>
  <c r="F46" i="7"/>
  <c r="G46" i="7"/>
  <c r="H46" i="7"/>
  <c r="I46" i="7"/>
  <c r="K46" i="7"/>
  <c r="L46" i="7"/>
  <c r="M46" i="7"/>
  <c r="N46" i="7"/>
  <c r="O46" i="7"/>
  <c r="Q46" i="7"/>
  <c r="R46" i="7"/>
  <c r="S46" i="7"/>
  <c r="U46" i="7"/>
  <c r="V46" i="7"/>
  <c r="W46" i="7"/>
  <c r="X46" i="7"/>
  <c r="Y46" i="7"/>
  <c r="Z46" i="7"/>
  <c r="AA46" i="7"/>
  <c r="AC46" i="7"/>
  <c r="AE46" i="7"/>
  <c r="AF46" i="7"/>
  <c r="AG46" i="7"/>
  <c r="A47" i="7"/>
  <c r="B47" i="7"/>
  <c r="D47" i="7"/>
  <c r="E47" i="7"/>
  <c r="F47" i="7"/>
  <c r="G47" i="7"/>
  <c r="H47" i="7"/>
  <c r="I47" i="7"/>
  <c r="K47" i="7"/>
  <c r="L47" i="7"/>
  <c r="M47" i="7"/>
  <c r="N47" i="7"/>
  <c r="O47" i="7"/>
  <c r="Q47" i="7"/>
  <c r="R47" i="7"/>
  <c r="S47" i="7"/>
  <c r="U47" i="7"/>
  <c r="V47" i="7"/>
  <c r="W47" i="7"/>
  <c r="X47" i="7"/>
  <c r="Y47" i="7"/>
  <c r="Z47" i="7"/>
  <c r="AA47" i="7"/>
  <c r="AC47" i="7"/>
  <c r="AE47" i="7"/>
  <c r="AF47" i="7"/>
  <c r="AG47" i="7"/>
  <c r="A48" i="7"/>
  <c r="B48" i="7"/>
  <c r="D48" i="7"/>
  <c r="E48" i="7"/>
  <c r="F48" i="7"/>
  <c r="G48" i="7"/>
  <c r="H48" i="7"/>
  <c r="I48" i="7"/>
  <c r="K48" i="7"/>
  <c r="L48" i="7"/>
  <c r="M48" i="7"/>
  <c r="N48" i="7"/>
  <c r="O48" i="7"/>
  <c r="Q48" i="7"/>
  <c r="R48" i="7"/>
  <c r="S48" i="7"/>
  <c r="U48" i="7"/>
  <c r="V48" i="7"/>
  <c r="W48" i="7"/>
  <c r="X48" i="7"/>
  <c r="Y48" i="7"/>
  <c r="Z48" i="7"/>
  <c r="AA48" i="7"/>
  <c r="AC48" i="7"/>
  <c r="AE48" i="7"/>
  <c r="AF48" i="7"/>
  <c r="AG48" i="7"/>
  <c r="A49" i="7"/>
  <c r="B49" i="7"/>
  <c r="D49" i="7"/>
  <c r="E49" i="7"/>
  <c r="F49" i="7"/>
  <c r="G49" i="7"/>
  <c r="H49" i="7"/>
  <c r="I49" i="7"/>
  <c r="K49" i="7"/>
  <c r="L49" i="7"/>
  <c r="M49" i="7"/>
  <c r="N49" i="7"/>
  <c r="O49" i="7"/>
  <c r="Q49" i="7"/>
  <c r="R49" i="7"/>
  <c r="S49" i="7"/>
  <c r="U49" i="7"/>
  <c r="V49" i="7"/>
  <c r="W49" i="7"/>
  <c r="X49" i="7"/>
  <c r="Y49" i="7"/>
  <c r="Z49" i="7"/>
  <c r="AA49" i="7"/>
  <c r="AC49" i="7"/>
  <c r="AE49" i="7"/>
  <c r="AF49" i="7"/>
  <c r="AG49" i="7"/>
  <c r="A50" i="7"/>
  <c r="B50" i="7"/>
  <c r="D50" i="7"/>
  <c r="E50" i="7"/>
  <c r="F50" i="7"/>
  <c r="G50" i="7"/>
  <c r="H50" i="7"/>
  <c r="I50" i="7"/>
  <c r="K50" i="7"/>
  <c r="L50" i="7"/>
  <c r="M50" i="7"/>
  <c r="N50" i="7"/>
  <c r="O50" i="7"/>
  <c r="Q50" i="7"/>
  <c r="R50" i="7"/>
  <c r="S50" i="7"/>
  <c r="U50" i="7"/>
  <c r="V50" i="7"/>
  <c r="W50" i="7"/>
  <c r="X50" i="7"/>
  <c r="Y50" i="7"/>
  <c r="Z50" i="7"/>
  <c r="AA50" i="7"/>
  <c r="AC50" i="7"/>
  <c r="AE50" i="7"/>
  <c r="AF50" i="7"/>
  <c r="AG50" i="7"/>
  <c r="A51" i="7"/>
  <c r="B51" i="7"/>
  <c r="D51" i="7"/>
  <c r="E51" i="7"/>
  <c r="F51" i="7"/>
  <c r="G51" i="7"/>
  <c r="H51" i="7"/>
  <c r="I51" i="7"/>
  <c r="K51" i="7"/>
  <c r="L51" i="7"/>
  <c r="M51" i="7"/>
  <c r="N51" i="7"/>
  <c r="O51" i="7"/>
  <c r="Q51" i="7"/>
  <c r="R51" i="7"/>
  <c r="S51" i="7"/>
  <c r="U51" i="7"/>
  <c r="V51" i="7"/>
  <c r="W51" i="7"/>
  <c r="X51" i="7"/>
  <c r="Y51" i="7"/>
  <c r="Z51" i="7"/>
  <c r="AA51" i="7"/>
  <c r="AC51" i="7"/>
  <c r="AE51" i="7"/>
  <c r="AF51" i="7"/>
  <c r="AG51" i="7"/>
  <c r="A52" i="7"/>
  <c r="B52" i="7"/>
  <c r="D52" i="7"/>
  <c r="E52" i="7"/>
  <c r="F52" i="7"/>
  <c r="G52" i="7"/>
  <c r="H52" i="7"/>
  <c r="I52" i="7"/>
  <c r="K52" i="7"/>
  <c r="L52" i="7"/>
  <c r="M52" i="7"/>
  <c r="N52" i="7"/>
  <c r="O52" i="7"/>
  <c r="Q52" i="7"/>
  <c r="R52" i="7"/>
  <c r="S52" i="7"/>
  <c r="U52" i="7"/>
  <c r="V52" i="7"/>
  <c r="W52" i="7"/>
  <c r="X52" i="7"/>
  <c r="Y52" i="7"/>
  <c r="Z52" i="7"/>
  <c r="AA52" i="7"/>
  <c r="AC52" i="7"/>
  <c r="AE52" i="7"/>
  <c r="AF52" i="7"/>
  <c r="AG52" i="7"/>
  <c r="A53" i="7"/>
  <c r="B53" i="7"/>
  <c r="D53" i="7"/>
  <c r="E53" i="7"/>
  <c r="F53" i="7"/>
  <c r="G53" i="7"/>
  <c r="H53" i="7"/>
  <c r="I53" i="7"/>
  <c r="K53" i="7"/>
  <c r="L53" i="7"/>
  <c r="M53" i="7"/>
  <c r="N53" i="7"/>
  <c r="O53" i="7"/>
  <c r="Q53" i="7"/>
  <c r="R53" i="7"/>
  <c r="S53" i="7"/>
  <c r="U53" i="7"/>
  <c r="V53" i="7"/>
  <c r="W53" i="7"/>
  <c r="X53" i="7"/>
  <c r="Y53" i="7"/>
  <c r="Z53" i="7"/>
  <c r="AA53" i="7"/>
  <c r="AC53" i="7"/>
  <c r="AE53" i="7"/>
  <c r="AF53" i="7"/>
  <c r="AG53" i="7"/>
  <c r="A54" i="7"/>
  <c r="B54" i="7"/>
  <c r="D54" i="7"/>
  <c r="E54" i="7"/>
  <c r="F54" i="7"/>
  <c r="G54" i="7"/>
  <c r="H54" i="7"/>
  <c r="I54" i="7"/>
  <c r="K54" i="7"/>
  <c r="L54" i="7"/>
  <c r="M54" i="7"/>
  <c r="N54" i="7"/>
  <c r="O54" i="7"/>
  <c r="Q54" i="7"/>
  <c r="R54" i="7"/>
  <c r="S54" i="7"/>
  <c r="U54" i="7"/>
  <c r="V54" i="7"/>
  <c r="W54" i="7"/>
  <c r="X54" i="7"/>
  <c r="Y54" i="7"/>
  <c r="Z54" i="7"/>
  <c r="AA54" i="7"/>
  <c r="AC54" i="7"/>
  <c r="AE54" i="7"/>
  <c r="AF54" i="7"/>
  <c r="AG54" i="7"/>
  <c r="A55" i="7"/>
  <c r="B55" i="7"/>
  <c r="D55" i="7"/>
  <c r="E55" i="7"/>
  <c r="F55" i="7"/>
  <c r="G55" i="7"/>
  <c r="H55" i="7"/>
  <c r="I55" i="7"/>
  <c r="K55" i="7"/>
  <c r="L55" i="7"/>
  <c r="M55" i="7"/>
  <c r="N55" i="7"/>
  <c r="O55" i="7"/>
  <c r="Q55" i="7"/>
  <c r="R55" i="7"/>
  <c r="S55" i="7"/>
  <c r="U55" i="7"/>
  <c r="V55" i="7"/>
  <c r="W55" i="7"/>
  <c r="X55" i="7"/>
  <c r="Y55" i="7"/>
  <c r="Z55" i="7"/>
  <c r="AA55" i="7"/>
  <c r="AC55" i="7"/>
  <c r="AE55" i="7"/>
  <c r="AF55" i="7"/>
  <c r="AG55" i="7"/>
  <c r="A56" i="7"/>
  <c r="B56" i="7"/>
  <c r="D56" i="7"/>
  <c r="E56" i="7"/>
  <c r="F56" i="7"/>
  <c r="G56" i="7"/>
  <c r="H56" i="7"/>
  <c r="I56" i="7"/>
  <c r="K56" i="7"/>
  <c r="L56" i="7"/>
  <c r="M56" i="7"/>
  <c r="N56" i="7"/>
  <c r="O56" i="7"/>
  <c r="Q56" i="7"/>
  <c r="R56" i="7"/>
  <c r="S56" i="7"/>
  <c r="U56" i="7"/>
  <c r="V56" i="7"/>
  <c r="W56" i="7"/>
  <c r="X56" i="7"/>
  <c r="Y56" i="7"/>
  <c r="Z56" i="7"/>
  <c r="AA56" i="7"/>
  <c r="AC56" i="7"/>
  <c r="AE56" i="7"/>
  <c r="AF56" i="7"/>
  <c r="AG56" i="7"/>
  <c r="A57" i="7"/>
  <c r="B57" i="7"/>
  <c r="D57" i="7"/>
  <c r="E57" i="7"/>
  <c r="F57" i="7"/>
  <c r="G57" i="7"/>
  <c r="H57" i="7"/>
  <c r="I57" i="7"/>
  <c r="K57" i="7"/>
  <c r="L57" i="7"/>
  <c r="M57" i="7"/>
  <c r="N57" i="7"/>
  <c r="O57" i="7"/>
  <c r="Q57" i="7"/>
  <c r="R57" i="7"/>
  <c r="S57" i="7"/>
  <c r="U57" i="7"/>
  <c r="V57" i="7"/>
  <c r="W57" i="7"/>
  <c r="X57" i="7"/>
  <c r="Y57" i="7"/>
  <c r="Z57" i="7"/>
  <c r="AA57" i="7"/>
  <c r="AC57" i="7"/>
  <c r="AE57" i="7"/>
  <c r="AF57" i="7"/>
  <c r="AG57" i="7"/>
  <c r="A58" i="7"/>
  <c r="B58" i="7"/>
  <c r="D58" i="7"/>
  <c r="E58" i="7"/>
  <c r="F58" i="7"/>
  <c r="G58" i="7"/>
  <c r="H58" i="7"/>
  <c r="I58" i="7"/>
  <c r="K58" i="7"/>
  <c r="L58" i="7"/>
  <c r="M58" i="7"/>
  <c r="N58" i="7"/>
  <c r="O58" i="7"/>
  <c r="Q58" i="7"/>
  <c r="R58" i="7"/>
  <c r="S58" i="7"/>
  <c r="U58" i="7"/>
  <c r="V58" i="7"/>
  <c r="W58" i="7"/>
  <c r="X58" i="7"/>
  <c r="Y58" i="7"/>
  <c r="Z58" i="7"/>
  <c r="AA58" i="7"/>
  <c r="AC58" i="7"/>
  <c r="AE58" i="7"/>
  <c r="AF58" i="7"/>
  <c r="AG58" i="7"/>
  <c r="A59" i="7"/>
  <c r="B59" i="7"/>
  <c r="D59" i="7"/>
  <c r="E59" i="7"/>
  <c r="F59" i="7"/>
  <c r="G59" i="7"/>
  <c r="H59" i="7"/>
  <c r="I59" i="7"/>
  <c r="K59" i="7"/>
  <c r="L59" i="7"/>
  <c r="M59" i="7"/>
  <c r="N59" i="7"/>
  <c r="O59" i="7"/>
  <c r="Q59" i="7"/>
  <c r="R59" i="7"/>
  <c r="S59" i="7"/>
  <c r="U59" i="7"/>
  <c r="V59" i="7"/>
  <c r="W59" i="7"/>
  <c r="X59" i="7"/>
  <c r="Y59" i="7"/>
  <c r="Z59" i="7"/>
  <c r="AA59" i="7"/>
  <c r="AC59" i="7"/>
  <c r="AE59" i="7"/>
  <c r="AF59" i="7"/>
  <c r="AG59" i="7"/>
  <c r="A60" i="7"/>
  <c r="B60" i="7"/>
  <c r="D60" i="7"/>
  <c r="E60" i="7"/>
  <c r="F60" i="7"/>
  <c r="G60" i="7"/>
  <c r="H60" i="7"/>
  <c r="I60" i="7"/>
  <c r="K60" i="7"/>
  <c r="L60" i="7"/>
  <c r="M60" i="7"/>
  <c r="N60" i="7"/>
  <c r="O60" i="7"/>
  <c r="Q60" i="7"/>
  <c r="R60" i="7"/>
  <c r="S60" i="7"/>
  <c r="U60" i="7"/>
  <c r="V60" i="7"/>
  <c r="W60" i="7"/>
  <c r="X60" i="7"/>
  <c r="Y60" i="7"/>
  <c r="Z60" i="7"/>
  <c r="AA60" i="7"/>
  <c r="AC60" i="7"/>
  <c r="AE60" i="7"/>
  <c r="AF60" i="7"/>
  <c r="AG60" i="7"/>
  <c r="A61" i="7"/>
  <c r="B61" i="7"/>
  <c r="D61" i="7"/>
  <c r="E61" i="7"/>
  <c r="F61" i="7"/>
  <c r="G61" i="7"/>
  <c r="H61" i="7"/>
  <c r="I61" i="7"/>
  <c r="K61" i="7"/>
  <c r="L61" i="7"/>
  <c r="M61" i="7"/>
  <c r="N61" i="7"/>
  <c r="O61" i="7"/>
  <c r="Q61" i="7"/>
  <c r="R61" i="7"/>
  <c r="S61" i="7"/>
  <c r="U61" i="7"/>
  <c r="V61" i="7"/>
  <c r="W61" i="7"/>
  <c r="X61" i="7"/>
  <c r="Y61" i="7"/>
  <c r="Z61" i="7"/>
  <c r="AA61" i="7"/>
  <c r="AC61" i="7"/>
  <c r="AE61" i="7"/>
  <c r="AF61" i="7"/>
  <c r="AG61" i="7"/>
  <c r="A62" i="7"/>
  <c r="B62" i="7"/>
  <c r="D62" i="7"/>
  <c r="E62" i="7"/>
  <c r="F62" i="7"/>
  <c r="G62" i="7"/>
  <c r="H62" i="7"/>
  <c r="I62" i="7"/>
  <c r="K62" i="7"/>
  <c r="L62" i="7"/>
  <c r="M62" i="7"/>
  <c r="N62" i="7"/>
  <c r="O62" i="7"/>
  <c r="Q62" i="7"/>
  <c r="R62" i="7"/>
  <c r="S62" i="7"/>
  <c r="U62" i="7"/>
  <c r="V62" i="7"/>
  <c r="W62" i="7"/>
  <c r="X62" i="7"/>
  <c r="Y62" i="7"/>
  <c r="Z62" i="7"/>
  <c r="AA62" i="7"/>
  <c r="AC62" i="7"/>
  <c r="AE62" i="7"/>
  <c r="AF62" i="7"/>
  <c r="AG62" i="7"/>
  <c r="A63" i="7"/>
  <c r="B63" i="7"/>
  <c r="D63" i="7"/>
  <c r="E63" i="7"/>
  <c r="F63" i="7"/>
  <c r="G63" i="7"/>
  <c r="H63" i="7"/>
  <c r="I63" i="7"/>
  <c r="K63" i="7"/>
  <c r="L63" i="7"/>
  <c r="M63" i="7"/>
  <c r="N63" i="7"/>
  <c r="O63" i="7"/>
  <c r="Q63" i="7"/>
  <c r="R63" i="7"/>
  <c r="S63" i="7"/>
  <c r="U63" i="7"/>
  <c r="V63" i="7"/>
  <c r="W63" i="7"/>
  <c r="X63" i="7"/>
  <c r="Y63" i="7"/>
  <c r="Z63" i="7"/>
  <c r="AA63" i="7"/>
  <c r="AC63" i="7"/>
  <c r="AE63" i="7"/>
  <c r="AF63" i="7"/>
  <c r="AG63" i="7"/>
  <c r="A64" i="7"/>
  <c r="B64" i="7"/>
  <c r="D64" i="7"/>
  <c r="E64" i="7"/>
  <c r="F64" i="7"/>
  <c r="G64" i="7"/>
  <c r="H64" i="7"/>
  <c r="I64" i="7"/>
  <c r="K64" i="7"/>
  <c r="L64" i="7"/>
  <c r="M64" i="7"/>
  <c r="N64" i="7"/>
  <c r="O64" i="7"/>
  <c r="Q64" i="7"/>
  <c r="R64" i="7"/>
  <c r="S64" i="7"/>
  <c r="U64" i="7"/>
  <c r="V64" i="7"/>
  <c r="W64" i="7"/>
  <c r="X64" i="7"/>
  <c r="Y64" i="7"/>
  <c r="Z64" i="7"/>
  <c r="AA64" i="7"/>
  <c r="AC64" i="7"/>
  <c r="AE64" i="7"/>
  <c r="AF64" i="7"/>
  <c r="AG64" i="7"/>
  <c r="A65" i="7"/>
  <c r="B65" i="7"/>
  <c r="D65" i="7"/>
  <c r="E65" i="7"/>
  <c r="F65" i="7"/>
  <c r="G65" i="7"/>
  <c r="H65" i="7"/>
  <c r="I65" i="7"/>
  <c r="K65" i="7"/>
  <c r="L65" i="7"/>
  <c r="M65" i="7"/>
  <c r="N65" i="7"/>
  <c r="O65" i="7"/>
  <c r="Q65" i="7"/>
  <c r="R65" i="7"/>
  <c r="S65" i="7"/>
  <c r="U65" i="7"/>
  <c r="V65" i="7"/>
  <c r="W65" i="7"/>
  <c r="X65" i="7"/>
  <c r="Y65" i="7"/>
  <c r="Z65" i="7"/>
  <c r="AA65" i="7"/>
  <c r="AC65" i="7"/>
  <c r="AE65" i="7"/>
  <c r="AF65" i="7"/>
  <c r="AG65" i="7"/>
  <c r="A66" i="7"/>
  <c r="B66" i="7"/>
  <c r="D66" i="7"/>
  <c r="E66" i="7"/>
  <c r="F66" i="7"/>
  <c r="G66" i="7"/>
  <c r="H66" i="7"/>
  <c r="I66" i="7"/>
  <c r="K66" i="7"/>
  <c r="L66" i="7"/>
  <c r="M66" i="7"/>
  <c r="N66" i="7"/>
  <c r="O66" i="7"/>
  <c r="Q66" i="7"/>
  <c r="R66" i="7"/>
  <c r="S66" i="7"/>
  <c r="U66" i="7"/>
  <c r="V66" i="7"/>
  <c r="W66" i="7"/>
  <c r="X66" i="7"/>
  <c r="Y66" i="7"/>
  <c r="Z66" i="7"/>
  <c r="AA66" i="7"/>
  <c r="AC66" i="7"/>
  <c r="AE66" i="7"/>
  <c r="AF66" i="7"/>
  <c r="AG66" i="7"/>
  <c r="A67" i="7"/>
  <c r="B67" i="7"/>
  <c r="D67" i="7"/>
  <c r="E67" i="7"/>
  <c r="F67" i="7"/>
  <c r="G67" i="7"/>
  <c r="H67" i="7"/>
  <c r="I67" i="7"/>
  <c r="K67" i="7"/>
  <c r="L67" i="7"/>
  <c r="M67" i="7"/>
  <c r="N67" i="7"/>
  <c r="O67" i="7"/>
  <c r="Q67" i="7"/>
  <c r="R67" i="7"/>
  <c r="S67" i="7"/>
  <c r="U67" i="7"/>
  <c r="V67" i="7"/>
  <c r="W67" i="7"/>
  <c r="X67" i="7"/>
  <c r="Y67" i="7"/>
  <c r="Z67" i="7"/>
  <c r="AA67" i="7"/>
  <c r="AC67" i="7"/>
  <c r="AE67" i="7"/>
  <c r="AF67" i="7"/>
  <c r="AG67" i="7"/>
  <c r="A68" i="7"/>
  <c r="B68" i="7"/>
  <c r="D68" i="7"/>
  <c r="E68" i="7"/>
  <c r="F68" i="7"/>
  <c r="G68" i="7"/>
  <c r="H68" i="7"/>
  <c r="I68" i="7"/>
  <c r="K68" i="7"/>
  <c r="L68" i="7"/>
  <c r="M68" i="7"/>
  <c r="N68" i="7"/>
  <c r="O68" i="7"/>
  <c r="Q68" i="7"/>
  <c r="R68" i="7"/>
  <c r="S68" i="7"/>
  <c r="U68" i="7"/>
  <c r="V68" i="7"/>
  <c r="W68" i="7"/>
  <c r="X68" i="7"/>
  <c r="Y68" i="7"/>
  <c r="Z68" i="7"/>
  <c r="AA68" i="7"/>
  <c r="AC68" i="7"/>
  <c r="AE68" i="7"/>
  <c r="AF68" i="7"/>
  <c r="AG68" i="7"/>
  <c r="A69" i="7"/>
  <c r="B69" i="7"/>
  <c r="D69" i="7"/>
  <c r="E69" i="7"/>
  <c r="F69" i="7"/>
  <c r="G69" i="7"/>
  <c r="H69" i="7"/>
  <c r="I69" i="7"/>
  <c r="K69" i="7"/>
  <c r="L69" i="7"/>
  <c r="M69" i="7"/>
  <c r="N69" i="7"/>
  <c r="O69" i="7"/>
  <c r="Q69" i="7"/>
  <c r="R69" i="7"/>
  <c r="S69" i="7"/>
  <c r="U69" i="7"/>
  <c r="V69" i="7"/>
  <c r="W69" i="7"/>
  <c r="X69" i="7"/>
  <c r="Y69" i="7"/>
  <c r="Z69" i="7"/>
  <c r="AA69" i="7"/>
  <c r="AC69" i="7"/>
  <c r="AE69" i="7"/>
  <c r="AF69" i="7"/>
  <c r="AG69" i="7"/>
  <c r="A70" i="7"/>
  <c r="B70" i="7"/>
  <c r="D70" i="7"/>
  <c r="E70" i="7"/>
  <c r="F70" i="7"/>
  <c r="G70" i="7"/>
  <c r="H70" i="7"/>
  <c r="I70" i="7"/>
  <c r="K70" i="7"/>
  <c r="L70" i="7"/>
  <c r="M70" i="7"/>
  <c r="N70" i="7"/>
  <c r="O70" i="7"/>
  <c r="Q70" i="7"/>
  <c r="R70" i="7"/>
  <c r="S70" i="7"/>
  <c r="U70" i="7"/>
  <c r="V70" i="7"/>
  <c r="W70" i="7"/>
  <c r="X70" i="7"/>
  <c r="Y70" i="7"/>
  <c r="Z70" i="7"/>
  <c r="AA70" i="7"/>
  <c r="AC70" i="7"/>
  <c r="AE70" i="7"/>
  <c r="AF70" i="7"/>
  <c r="AG70" i="7"/>
  <c r="A71" i="7"/>
  <c r="B71" i="7"/>
  <c r="D71" i="7"/>
  <c r="E71" i="7"/>
  <c r="F71" i="7"/>
  <c r="G71" i="7"/>
  <c r="H71" i="7"/>
  <c r="I71" i="7"/>
  <c r="K71" i="7"/>
  <c r="L71" i="7"/>
  <c r="M71" i="7"/>
  <c r="N71" i="7"/>
  <c r="O71" i="7"/>
  <c r="Q71" i="7"/>
  <c r="R71" i="7"/>
  <c r="S71" i="7"/>
  <c r="U71" i="7"/>
  <c r="V71" i="7"/>
  <c r="W71" i="7"/>
  <c r="X71" i="7"/>
  <c r="Y71" i="7"/>
  <c r="Z71" i="7"/>
  <c r="AA71" i="7"/>
  <c r="AC71" i="7"/>
  <c r="AE71" i="7"/>
  <c r="AF71" i="7"/>
  <c r="AG71" i="7"/>
  <c r="A72" i="7"/>
  <c r="B72" i="7"/>
  <c r="D72" i="7"/>
  <c r="E72" i="7"/>
  <c r="F72" i="7"/>
  <c r="G72" i="7"/>
  <c r="H72" i="7"/>
  <c r="I72" i="7"/>
  <c r="K72" i="7"/>
  <c r="L72" i="7"/>
  <c r="M72" i="7"/>
  <c r="N72" i="7"/>
  <c r="O72" i="7"/>
  <c r="Q72" i="7"/>
  <c r="R72" i="7"/>
  <c r="S72" i="7"/>
  <c r="U72" i="7"/>
  <c r="V72" i="7"/>
  <c r="W72" i="7"/>
  <c r="X72" i="7"/>
  <c r="Y72" i="7"/>
  <c r="Z72" i="7"/>
  <c r="AA72" i="7"/>
  <c r="AC72" i="7"/>
  <c r="AE72" i="7"/>
  <c r="AF72" i="7"/>
  <c r="AG72" i="7"/>
  <c r="A73" i="7"/>
  <c r="B73" i="7"/>
  <c r="D73" i="7"/>
  <c r="E73" i="7"/>
  <c r="F73" i="7"/>
  <c r="G73" i="7"/>
  <c r="H73" i="7"/>
  <c r="I73" i="7"/>
  <c r="K73" i="7"/>
  <c r="L73" i="7"/>
  <c r="M73" i="7"/>
  <c r="N73" i="7"/>
  <c r="O73" i="7"/>
  <c r="Q73" i="7"/>
  <c r="R73" i="7"/>
  <c r="S73" i="7"/>
  <c r="U73" i="7"/>
  <c r="V73" i="7"/>
  <c r="W73" i="7"/>
  <c r="X73" i="7"/>
  <c r="Y73" i="7"/>
  <c r="Z73" i="7"/>
  <c r="AA73" i="7"/>
  <c r="AC73" i="7"/>
  <c r="AE73" i="7"/>
  <c r="AF73" i="7"/>
  <c r="AG73" i="7"/>
  <c r="A74" i="7"/>
  <c r="B74" i="7"/>
  <c r="D74" i="7"/>
  <c r="E74" i="7"/>
  <c r="F74" i="7"/>
  <c r="G74" i="7"/>
  <c r="H74" i="7"/>
  <c r="I74" i="7"/>
  <c r="K74" i="7"/>
  <c r="L74" i="7"/>
  <c r="M74" i="7"/>
  <c r="N74" i="7"/>
  <c r="O74" i="7"/>
  <c r="Q74" i="7"/>
  <c r="R74" i="7"/>
  <c r="S74" i="7"/>
  <c r="U74" i="7"/>
  <c r="V74" i="7"/>
  <c r="W74" i="7"/>
  <c r="X74" i="7"/>
  <c r="Y74" i="7"/>
  <c r="Z74" i="7"/>
  <c r="AA74" i="7"/>
  <c r="AC74" i="7"/>
  <c r="AE74" i="7"/>
  <c r="AF74" i="7"/>
  <c r="AG74" i="7"/>
  <c r="A75" i="7"/>
  <c r="B75" i="7"/>
  <c r="D75" i="7"/>
  <c r="E75" i="7"/>
  <c r="F75" i="7"/>
  <c r="G75" i="7"/>
  <c r="H75" i="7"/>
  <c r="I75" i="7"/>
  <c r="K75" i="7"/>
  <c r="L75" i="7"/>
  <c r="M75" i="7"/>
  <c r="N75" i="7"/>
  <c r="O75" i="7"/>
  <c r="Q75" i="7"/>
  <c r="R75" i="7"/>
  <c r="S75" i="7"/>
  <c r="U75" i="7"/>
  <c r="V75" i="7"/>
  <c r="W75" i="7"/>
  <c r="X75" i="7"/>
  <c r="Y75" i="7"/>
  <c r="Z75" i="7"/>
  <c r="AA75" i="7"/>
  <c r="AC75" i="7"/>
  <c r="AE75" i="7"/>
  <c r="AF75" i="7"/>
  <c r="AG75" i="7"/>
  <c r="A76" i="7"/>
  <c r="B76" i="7"/>
  <c r="D76" i="7"/>
  <c r="E76" i="7"/>
  <c r="F76" i="7"/>
  <c r="G76" i="7"/>
  <c r="H76" i="7"/>
  <c r="I76" i="7"/>
  <c r="K76" i="7"/>
  <c r="L76" i="7"/>
  <c r="M76" i="7"/>
  <c r="N76" i="7"/>
  <c r="O76" i="7"/>
  <c r="Q76" i="7"/>
  <c r="R76" i="7"/>
  <c r="S76" i="7"/>
  <c r="U76" i="7"/>
  <c r="V76" i="7"/>
  <c r="W76" i="7"/>
  <c r="X76" i="7"/>
  <c r="Y76" i="7"/>
  <c r="Z76" i="7"/>
  <c r="AA76" i="7"/>
  <c r="AC76" i="7"/>
  <c r="AE76" i="7"/>
  <c r="AF76" i="7"/>
  <c r="AG76" i="7"/>
  <c r="A77" i="7"/>
  <c r="B77" i="7"/>
  <c r="D77" i="7"/>
  <c r="E77" i="7"/>
  <c r="F77" i="7"/>
  <c r="G77" i="7"/>
  <c r="H77" i="7"/>
  <c r="I77" i="7"/>
  <c r="K77" i="7"/>
  <c r="L77" i="7"/>
  <c r="M77" i="7"/>
  <c r="N77" i="7"/>
  <c r="O77" i="7"/>
  <c r="Q77" i="7"/>
  <c r="R77" i="7"/>
  <c r="S77" i="7"/>
  <c r="U77" i="7"/>
  <c r="V77" i="7"/>
  <c r="W77" i="7"/>
  <c r="X77" i="7"/>
  <c r="Y77" i="7"/>
  <c r="Z77" i="7"/>
  <c r="AA77" i="7"/>
  <c r="AC77" i="7"/>
  <c r="AE77" i="7"/>
  <c r="AF77" i="7"/>
  <c r="AG77" i="7"/>
  <c r="A78" i="7"/>
  <c r="B78" i="7"/>
  <c r="D78" i="7"/>
  <c r="E78" i="7"/>
  <c r="F78" i="7"/>
  <c r="G78" i="7"/>
  <c r="H78" i="7"/>
  <c r="I78" i="7"/>
  <c r="K78" i="7"/>
  <c r="L78" i="7"/>
  <c r="M78" i="7"/>
  <c r="N78" i="7"/>
  <c r="O78" i="7"/>
  <c r="Q78" i="7"/>
  <c r="R78" i="7"/>
  <c r="S78" i="7"/>
  <c r="U78" i="7"/>
  <c r="V78" i="7"/>
  <c r="W78" i="7"/>
  <c r="X78" i="7"/>
  <c r="Y78" i="7"/>
  <c r="Z78" i="7"/>
  <c r="AA78" i="7"/>
  <c r="AC78" i="7"/>
  <c r="AE78" i="7"/>
  <c r="AF78" i="7"/>
  <c r="AG78" i="7"/>
  <c r="A79" i="7"/>
  <c r="B79" i="7"/>
  <c r="D79" i="7"/>
  <c r="E79" i="7"/>
  <c r="F79" i="7"/>
  <c r="G79" i="7"/>
  <c r="H79" i="7"/>
  <c r="I79" i="7"/>
  <c r="K79" i="7"/>
  <c r="L79" i="7"/>
  <c r="M79" i="7"/>
  <c r="N79" i="7"/>
  <c r="O79" i="7"/>
  <c r="Q79" i="7"/>
  <c r="R79" i="7"/>
  <c r="S79" i="7"/>
  <c r="U79" i="7"/>
  <c r="V79" i="7"/>
  <c r="W79" i="7"/>
  <c r="X79" i="7"/>
  <c r="Y79" i="7"/>
  <c r="Z79" i="7"/>
  <c r="AA79" i="7"/>
  <c r="AC79" i="7"/>
  <c r="AE79" i="7"/>
  <c r="AF79" i="7"/>
  <c r="AG79" i="7"/>
  <c r="A80" i="7"/>
  <c r="B80" i="7"/>
  <c r="D80" i="7"/>
  <c r="E80" i="7"/>
  <c r="F80" i="7"/>
  <c r="G80" i="7"/>
  <c r="H80" i="7"/>
  <c r="I80" i="7"/>
  <c r="K80" i="7"/>
  <c r="L80" i="7"/>
  <c r="M80" i="7"/>
  <c r="N80" i="7"/>
  <c r="O80" i="7"/>
  <c r="Q80" i="7"/>
  <c r="R80" i="7"/>
  <c r="S80" i="7"/>
  <c r="U80" i="7"/>
  <c r="V80" i="7"/>
  <c r="W80" i="7"/>
  <c r="X80" i="7"/>
  <c r="Y80" i="7"/>
  <c r="Z80" i="7"/>
  <c r="AA80" i="7"/>
  <c r="AC80" i="7"/>
  <c r="AE80" i="7"/>
  <c r="AF80" i="7"/>
  <c r="AG80" i="7"/>
  <c r="A81" i="7"/>
  <c r="B81" i="7"/>
  <c r="D81" i="7"/>
  <c r="E81" i="7"/>
  <c r="F81" i="7"/>
  <c r="G81" i="7"/>
  <c r="H81" i="7"/>
  <c r="I81" i="7"/>
  <c r="K81" i="7"/>
  <c r="L81" i="7"/>
  <c r="M81" i="7"/>
  <c r="N81" i="7"/>
  <c r="O81" i="7"/>
  <c r="Q81" i="7"/>
  <c r="R81" i="7"/>
  <c r="S81" i="7"/>
  <c r="U81" i="7"/>
  <c r="V81" i="7"/>
  <c r="W81" i="7"/>
  <c r="X81" i="7"/>
  <c r="Y81" i="7"/>
  <c r="Z81" i="7"/>
  <c r="AA81" i="7"/>
  <c r="AC81" i="7"/>
  <c r="AE81" i="7"/>
  <c r="AF81" i="7"/>
  <c r="AG81" i="7"/>
  <c r="A82" i="7"/>
  <c r="B82" i="7"/>
  <c r="D82" i="7"/>
  <c r="E82" i="7"/>
  <c r="F82" i="7"/>
  <c r="G82" i="7"/>
  <c r="H82" i="7"/>
  <c r="I82" i="7"/>
  <c r="K82" i="7"/>
  <c r="L82" i="7"/>
  <c r="M82" i="7"/>
  <c r="N82" i="7"/>
  <c r="O82" i="7"/>
  <c r="Q82" i="7"/>
  <c r="R82" i="7"/>
  <c r="S82" i="7"/>
  <c r="U82" i="7"/>
  <c r="V82" i="7"/>
  <c r="W82" i="7"/>
  <c r="X82" i="7"/>
  <c r="Y82" i="7"/>
  <c r="Z82" i="7"/>
  <c r="AA82" i="7"/>
  <c r="AC82" i="7"/>
  <c r="AE82" i="7"/>
  <c r="AF82" i="7"/>
  <c r="AG82" i="7"/>
  <c r="A83" i="7"/>
  <c r="B83" i="7"/>
  <c r="D83" i="7"/>
  <c r="E83" i="7"/>
  <c r="F83" i="7"/>
  <c r="G83" i="7"/>
  <c r="H83" i="7"/>
  <c r="I83" i="7"/>
  <c r="K83" i="7"/>
  <c r="L83" i="7"/>
  <c r="M83" i="7"/>
  <c r="N83" i="7"/>
  <c r="O83" i="7"/>
  <c r="Q83" i="7"/>
  <c r="R83" i="7"/>
  <c r="S83" i="7"/>
  <c r="U83" i="7"/>
  <c r="V83" i="7"/>
  <c r="W83" i="7"/>
  <c r="X83" i="7"/>
  <c r="Y83" i="7"/>
  <c r="Z83" i="7"/>
  <c r="AA83" i="7"/>
  <c r="AC83" i="7"/>
  <c r="AE83" i="7"/>
  <c r="AF83" i="7"/>
  <c r="AG83" i="7"/>
  <c r="A84" i="7"/>
  <c r="B84" i="7"/>
  <c r="D84" i="7"/>
  <c r="E84" i="7"/>
  <c r="F84" i="7"/>
  <c r="G84" i="7"/>
  <c r="H84" i="7"/>
  <c r="I84" i="7"/>
  <c r="K84" i="7"/>
  <c r="L84" i="7"/>
  <c r="M84" i="7"/>
  <c r="N84" i="7"/>
  <c r="O84" i="7"/>
  <c r="Q84" i="7"/>
  <c r="R84" i="7"/>
  <c r="S84" i="7"/>
  <c r="U84" i="7"/>
  <c r="V84" i="7"/>
  <c r="W84" i="7"/>
  <c r="X84" i="7"/>
  <c r="Y84" i="7"/>
  <c r="Z84" i="7"/>
  <c r="AA84" i="7"/>
  <c r="AC84" i="7"/>
  <c r="AE84" i="7"/>
  <c r="AF84" i="7"/>
  <c r="AG84" i="7"/>
  <c r="A85" i="7"/>
  <c r="B85" i="7"/>
  <c r="D85" i="7"/>
  <c r="E85" i="7"/>
  <c r="F85" i="7"/>
  <c r="G85" i="7"/>
  <c r="H85" i="7"/>
  <c r="I85" i="7"/>
  <c r="K85" i="7"/>
  <c r="L85" i="7"/>
  <c r="M85" i="7"/>
  <c r="N85" i="7"/>
  <c r="O85" i="7"/>
  <c r="Q85" i="7"/>
  <c r="R85" i="7"/>
  <c r="S85" i="7"/>
  <c r="U85" i="7"/>
  <c r="V85" i="7"/>
  <c r="W85" i="7"/>
  <c r="X85" i="7"/>
  <c r="Y85" i="7"/>
  <c r="Z85" i="7"/>
  <c r="AA85" i="7"/>
  <c r="AC85" i="7"/>
  <c r="AE85" i="7"/>
  <c r="AF85" i="7"/>
  <c r="AG85" i="7"/>
  <c r="A86" i="7"/>
  <c r="B86" i="7"/>
  <c r="D86" i="7"/>
  <c r="E86" i="7"/>
  <c r="F86" i="7"/>
  <c r="G86" i="7"/>
  <c r="H86" i="7"/>
  <c r="I86" i="7"/>
  <c r="K86" i="7"/>
  <c r="L86" i="7"/>
  <c r="M86" i="7"/>
  <c r="N86" i="7"/>
  <c r="O86" i="7"/>
  <c r="Q86" i="7"/>
  <c r="R86" i="7"/>
  <c r="S86" i="7"/>
  <c r="U86" i="7"/>
  <c r="V86" i="7"/>
  <c r="W86" i="7"/>
  <c r="X86" i="7"/>
  <c r="Y86" i="7"/>
  <c r="Z86" i="7"/>
  <c r="AA86" i="7"/>
  <c r="AC86" i="7"/>
  <c r="AE86" i="7"/>
  <c r="AF86" i="7"/>
  <c r="AG86" i="7"/>
  <c r="A87" i="7"/>
  <c r="B87" i="7"/>
  <c r="D87" i="7"/>
  <c r="E87" i="7"/>
  <c r="F87" i="7"/>
  <c r="G87" i="7"/>
  <c r="H87" i="7"/>
  <c r="I87" i="7"/>
  <c r="K87" i="7"/>
  <c r="L87" i="7"/>
  <c r="M87" i="7"/>
  <c r="N87" i="7"/>
  <c r="O87" i="7"/>
  <c r="Q87" i="7"/>
  <c r="R87" i="7"/>
  <c r="S87" i="7"/>
  <c r="U87" i="7"/>
  <c r="V87" i="7"/>
  <c r="W87" i="7"/>
  <c r="X87" i="7"/>
  <c r="Y87" i="7"/>
  <c r="Z87" i="7"/>
  <c r="AA87" i="7"/>
  <c r="AC87" i="7"/>
  <c r="AE87" i="7"/>
  <c r="AF87" i="7"/>
  <c r="AG87" i="7"/>
  <c r="A88" i="7"/>
  <c r="B88" i="7"/>
  <c r="D88" i="7"/>
  <c r="E88" i="7"/>
  <c r="F88" i="7"/>
  <c r="G88" i="7"/>
  <c r="H88" i="7"/>
  <c r="I88" i="7"/>
  <c r="K88" i="7"/>
  <c r="L88" i="7"/>
  <c r="M88" i="7"/>
  <c r="N88" i="7"/>
  <c r="O88" i="7"/>
  <c r="Q88" i="7"/>
  <c r="R88" i="7"/>
  <c r="S88" i="7"/>
  <c r="U88" i="7"/>
  <c r="V88" i="7"/>
  <c r="W88" i="7"/>
  <c r="X88" i="7"/>
  <c r="Y88" i="7"/>
  <c r="Z88" i="7"/>
  <c r="AA88" i="7"/>
  <c r="AC88" i="7"/>
  <c r="AE88" i="7"/>
  <c r="AF88" i="7"/>
  <c r="AG88" i="7"/>
  <c r="A89" i="7"/>
  <c r="B89" i="7"/>
  <c r="D89" i="7"/>
  <c r="E89" i="7"/>
  <c r="F89" i="7"/>
  <c r="G89" i="7"/>
  <c r="H89" i="7"/>
  <c r="I89" i="7"/>
  <c r="K89" i="7"/>
  <c r="L89" i="7"/>
  <c r="M89" i="7"/>
  <c r="N89" i="7"/>
  <c r="O89" i="7"/>
  <c r="Q89" i="7"/>
  <c r="R89" i="7"/>
  <c r="S89" i="7"/>
  <c r="U89" i="7"/>
  <c r="V89" i="7"/>
  <c r="W89" i="7"/>
  <c r="X89" i="7"/>
  <c r="Y89" i="7"/>
  <c r="Z89" i="7"/>
  <c r="AA89" i="7"/>
  <c r="AC89" i="7"/>
  <c r="AE89" i="7"/>
  <c r="AF89" i="7"/>
  <c r="AG89" i="7"/>
  <c r="A90" i="7"/>
  <c r="B90" i="7"/>
  <c r="D90" i="7"/>
  <c r="E90" i="7"/>
  <c r="F90" i="7"/>
  <c r="G90" i="7"/>
  <c r="H90" i="7"/>
  <c r="I90" i="7"/>
  <c r="K90" i="7"/>
  <c r="L90" i="7"/>
  <c r="M90" i="7"/>
  <c r="N90" i="7"/>
  <c r="O90" i="7"/>
  <c r="Q90" i="7"/>
  <c r="R90" i="7"/>
  <c r="S90" i="7"/>
  <c r="U90" i="7"/>
  <c r="V90" i="7"/>
  <c r="W90" i="7"/>
  <c r="X90" i="7"/>
  <c r="Y90" i="7"/>
  <c r="Z90" i="7"/>
  <c r="AA90" i="7"/>
  <c r="AC90" i="7"/>
  <c r="AE90" i="7"/>
  <c r="AF90" i="7"/>
  <c r="AG90" i="7"/>
  <c r="A91" i="7"/>
  <c r="B91" i="7"/>
  <c r="D91" i="7"/>
  <c r="E91" i="7"/>
  <c r="F91" i="7"/>
  <c r="G91" i="7"/>
  <c r="H91" i="7"/>
  <c r="I91" i="7"/>
  <c r="K91" i="7"/>
  <c r="L91" i="7"/>
  <c r="M91" i="7"/>
  <c r="N91" i="7"/>
  <c r="O91" i="7"/>
  <c r="Q91" i="7"/>
  <c r="R91" i="7"/>
  <c r="S91" i="7"/>
  <c r="U91" i="7"/>
  <c r="V91" i="7"/>
  <c r="W91" i="7"/>
  <c r="X91" i="7"/>
  <c r="Y91" i="7"/>
  <c r="Z91" i="7"/>
  <c r="AA91" i="7"/>
  <c r="AC91" i="7"/>
  <c r="AE91" i="7"/>
  <c r="AF91" i="7"/>
  <c r="AG91" i="7"/>
  <c r="A92" i="7"/>
  <c r="B92" i="7"/>
  <c r="D92" i="7"/>
  <c r="E92" i="7"/>
  <c r="F92" i="7"/>
  <c r="G92" i="7"/>
  <c r="H92" i="7"/>
  <c r="I92" i="7"/>
  <c r="K92" i="7"/>
  <c r="L92" i="7"/>
  <c r="M92" i="7"/>
  <c r="N92" i="7"/>
  <c r="O92" i="7"/>
  <c r="Q92" i="7"/>
  <c r="R92" i="7"/>
  <c r="S92" i="7"/>
  <c r="U92" i="7"/>
  <c r="V92" i="7"/>
  <c r="W92" i="7"/>
  <c r="X92" i="7"/>
  <c r="Y92" i="7"/>
  <c r="Z92" i="7"/>
  <c r="AA92" i="7"/>
  <c r="AC92" i="7"/>
  <c r="AE92" i="7"/>
  <c r="AF92" i="7"/>
  <c r="AG92" i="7"/>
  <c r="A93" i="7"/>
  <c r="B93" i="7"/>
  <c r="D93" i="7"/>
  <c r="E93" i="7"/>
  <c r="F93" i="7"/>
  <c r="G93" i="7"/>
  <c r="H93" i="7"/>
  <c r="I93" i="7"/>
  <c r="K93" i="7"/>
  <c r="L93" i="7"/>
  <c r="M93" i="7"/>
  <c r="N93" i="7"/>
  <c r="O93" i="7"/>
  <c r="Q93" i="7"/>
  <c r="R93" i="7"/>
  <c r="S93" i="7"/>
  <c r="U93" i="7"/>
  <c r="V93" i="7"/>
  <c r="W93" i="7"/>
  <c r="X93" i="7"/>
  <c r="Y93" i="7"/>
  <c r="Z93" i="7"/>
  <c r="AA93" i="7"/>
  <c r="AC93" i="7"/>
  <c r="AE93" i="7"/>
  <c r="AF93" i="7"/>
  <c r="AG93" i="7"/>
  <c r="A94" i="7"/>
  <c r="B94" i="7"/>
  <c r="D94" i="7"/>
  <c r="E94" i="7"/>
  <c r="F94" i="7"/>
  <c r="G94" i="7"/>
  <c r="H94" i="7"/>
  <c r="I94" i="7"/>
  <c r="K94" i="7"/>
  <c r="L94" i="7"/>
  <c r="M94" i="7"/>
  <c r="N94" i="7"/>
  <c r="O94" i="7"/>
  <c r="Q94" i="7"/>
  <c r="R94" i="7"/>
  <c r="S94" i="7"/>
  <c r="U94" i="7"/>
  <c r="V94" i="7"/>
  <c r="W94" i="7"/>
  <c r="X94" i="7"/>
  <c r="Y94" i="7"/>
  <c r="Z94" i="7"/>
  <c r="AA94" i="7"/>
  <c r="AC94" i="7"/>
  <c r="AE94" i="7"/>
  <c r="AF94" i="7"/>
  <c r="AG94" i="7"/>
  <c r="A95" i="7"/>
  <c r="B95" i="7"/>
  <c r="D95" i="7"/>
  <c r="E95" i="7"/>
  <c r="F95" i="7"/>
  <c r="G95" i="7"/>
  <c r="H95" i="7"/>
  <c r="I95" i="7"/>
  <c r="K95" i="7"/>
  <c r="L95" i="7"/>
  <c r="M95" i="7"/>
  <c r="N95" i="7"/>
  <c r="O95" i="7"/>
  <c r="Q95" i="7"/>
  <c r="R95" i="7"/>
  <c r="S95" i="7"/>
  <c r="U95" i="7"/>
  <c r="V95" i="7"/>
  <c r="W95" i="7"/>
  <c r="X95" i="7"/>
  <c r="Y95" i="7"/>
  <c r="Z95" i="7"/>
  <c r="AA95" i="7"/>
  <c r="AC95" i="7"/>
  <c r="AE95" i="7"/>
  <c r="AF95" i="7"/>
  <c r="AG95" i="7"/>
  <c r="A96" i="7"/>
  <c r="B96" i="7"/>
  <c r="D96" i="7"/>
  <c r="E96" i="7"/>
  <c r="F96" i="7"/>
  <c r="G96" i="7"/>
  <c r="H96" i="7"/>
  <c r="I96" i="7"/>
  <c r="K96" i="7"/>
  <c r="L96" i="7"/>
  <c r="M96" i="7"/>
  <c r="N96" i="7"/>
  <c r="O96" i="7"/>
  <c r="Q96" i="7"/>
  <c r="R96" i="7"/>
  <c r="S96" i="7"/>
  <c r="U96" i="7"/>
  <c r="V96" i="7"/>
  <c r="W96" i="7"/>
  <c r="X96" i="7"/>
  <c r="Y96" i="7"/>
  <c r="Z96" i="7"/>
  <c r="AA96" i="7"/>
  <c r="AC96" i="7"/>
  <c r="AE96" i="7"/>
  <c r="AF96" i="7"/>
  <c r="AG96" i="7"/>
  <c r="A97" i="7"/>
  <c r="B97" i="7"/>
  <c r="D97" i="7"/>
  <c r="E97" i="7"/>
  <c r="F97" i="7"/>
  <c r="G97" i="7"/>
  <c r="H97" i="7"/>
  <c r="I97" i="7"/>
  <c r="K97" i="7"/>
  <c r="L97" i="7"/>
  <c r="M97" i="7"/>
  <c r="N97" i="7"/>
  <c r="O97" i="7"/>
  <c r="Q97" i="7"/>
  <c r="R97" i="7"/>
  <c r="S97" i="7"/>
  <c r="U97" i="7"/>
  <c r="V97" i="7"/>
  <c r="W97" i="7"/>
  <c r="X97" i="7"/>
  <c r="Y97" i="7"/>
  <c r="Z97" i="7"/>
  <c r="AA97" i="7"/>
  <c r="AC97" i="7"/>
  <c r="AE97" i="7"/>
  <c r="AF97" i="7"/>
  <c r="AG97" i="7"/>
  <c r="A98" i="7"/>
  <c r="B98" i="7"/>
  <c r="D98" i="7"/>
  <c r="E98" i="7"/>
  <c r="F98" i="7"/>
  <c r="G98" i="7"/>
  <c r="H98" i="7"/>
  <c r="I98" i="7"/>
  <c r="K98" i="7"/>
  <c r="L98" i="7"/>
  <c r="M98" i="7"/>
  <c r="N98" i="7"/>
  <c r="O98" i="7"/>
  <c r="Q98" i="7"/>
  <c r="R98" i="7"/>
  <c r="S98" i="7"/>
  <c r="U98" i="7"/>
  <c r="V98" i="7"/>
  <c r="W98" i="7"/>
  <c r="X98" i="7"/>
  <c r="Y98" i="7"/>
  <c r="Z98" i="7"/>
  <c r="AA98" i="7"/>
  <c r="AC98" i="7"/>
  <c r="AE98" i="7"/>
  <c r="AF98" i="7"/>
  <c r="AG98" i="7"/>
  <c r="A99" i="7"/>
  <c r="B99" i="7"/>
  <c r="D99" i="7"/>
  <c r="E99" i="7"/>
  <c r="F99" i="7"/>
  <c r="G99" i="7"/>
  <c r="H99" i="7"/>
  <c r="I99" i="7"/>
  <c r="K99" i="7"/>
  <c r="L99" i="7"/>
  <c r="M99" i="7"/>
  <c r="N99" i="7"/>
  <c r="O99" i="7"/>
  <c r="Q99" i="7"/>
  <c r="R99" i="7"/>
  <c r="S99" i="7"/>
  <c r="U99" i="7"/>
  <c r="V99" i="7"/>
  <c r="W99" i="7"/>
  <c r="X99" i="7"/>
  <c r="Y99" i="7"/>
  <c r="Z99" i="7"/>
  <c r="AA99" i="7"/>
  <c r="AC99" i="7"/>
  <c r="AE99" i="7"/>
  <c r="AF99" i="7"/>
  <c r="AG99" i="7"/>
  <c r="A100" i="7"/>
  <c r="B100" i="7"/>
  <c r="D100" i="7"/>
  <c r="E100" i="7"/>
  <c r="F100" i="7"/>
  <c r="G100" i="7"/>
  <c r="H100" i="7"/>
  <c r="I100" i="7"/>
  <c r="K100" i="7"/>
  <c r="L100" i="7"/>
  <c r="M100" i="7"/>
  <c r="N100" i="7"/>
  <c r="O100" i="7"/>
  <c r="Q100" i="7"/>
  <c r="R100" i="7"/>
  <c r="S100" i="7"/>
  <c r="U100" i="7"/>
  <c r="V100" i="7"/>
  <c r="W100" i="7"/>
  <c r="X100" i="7"/>
  <c r="Y100" i="7"/>
  <c r="Z100" i="7"/>
  <c r="AA100" i="7"/>
  <c r="AC100" i="7"/>
  <c r="AE100" i="7"/>
  <c r="AF100" i="7"/>
  <c r="AG100" i="7"/>
  <c r="A101" i="7"/>
  <c r="B101" i="7"/>
  <c r="D101" i="7"/>
  <c r="E101" i="7"/>
  <c r="F101" i="7"/>
  <c r="G101" i="7"/>
  <c r="H101" i="7"/>
  <c r="I101" i="7"/>
  <c r="K101" i="7"/>
  <c r="L101" i="7"/>
  <c r="M101" i="7"/>
  <c r="N101" i="7"/>
  <c r="O101" i="7"/>
  <c r="Q101" i="7"/>
  <c r="R101" i="7"/>
  <c r="S101" i="7"/>
  <c r="U101" i="7"/>
  <c r="V101" i="7"/>
  <c r="W101" i="7"/>
  <c r="X101" i="7"/>
  <c r="Y101" i="7"/>
  <c r="Z101" i="7"/>
  <c r="AA101" i="7"/>
  <c r="AC101" i="7"/>
  <c r="AE101" i="7"/>
  <c r="AF101" i="7"/>
  <c r="AG101" i="7"/>
  <c r="A102" i="7"/>
  <c r="B102" i="7"/>
  <c r="D102" i="7"/>
  <c r="E102" i="7"/>
  <c r="F102" i="7"/>
  <c r="G102" i="7"/>
  <c r="H102" i="7"/>
  <c r="I102" i="7"/>
  <c r="K102" i="7"/>
  <c r="L102" i="7"/>
  <c r="M102" i="7"/>
  <c r="N102" i="7"/>
  <c r="O102" i="7"/>
  <c r="Q102" i="7"/>
  <c r="R102" i="7"/>
  <c r="S102" i="7"/>
  <c r="U102" i="7"/>
  <c r="V102" i="7"/>
  <c r="W102" i="7"/>
  <c r="X102" i="7"/>
  <c r="Y102" i="7"/>
  <c r="Z102" i="7"/>
  <c r="AA102" i="7"/>
  <c r="AC102" i="7"/>
  <c r="AE102" i="7"/>
  <c r="AF102" i="7"/>
  <c r="AG102" i="7"/>
  <c r="A103" i="7"/>
  <c r="B103" i="7"/>
  <c r="D103" i="7"/>
  <c r="E103" i="7"/>
  <c r="F103" i="7"/>
  <c r="G103" i="7"/>
  <c r="H103" i="7"/>
  <c r="I103" i="7"/>
  <c r="K103" i="7"/>
  <c r="L103" i="7"/>
  <c r="M103" i="7"/>
  <c r="N103" i="7"/>
  <c r="O103" i="7"/>
  <c r="Q103" i="7"/>
  <c r="R103" i="7"/>
  <c r="S103" i="7"/>
  <c r="U103" i="7"/>
  <c r="V103" i="7"/>
  <c r="W103" i="7"/>
  <c r="X103" i="7"/>
  <c r="Y103" i="7"/>
  <c r="Z103" i="7"/>
  <c r="AA103" i="7"/>
  <c r="AC103" i="7"/>
  <c r="AE103" i="7"/>
  <c r="AF103" i="7"/>
  <c r="AG103" i="7"/>
  <c r="A104" i="7"/>
  <c r="B104" i="7"/>
  <c r="D104" i="7"/>
  <c r="E104" i="7"/>
  <c r="F104" i="7"/>
  <c r="G104" i="7"/>
  <c r="H104" i="7"/>
  <c r="I104" i="7"/>
  <c r="K104" i="7"/>
  <c r="L104" i="7"/>
  <c r="M104" i="7"/>
  <c r="N104" i="7"/>
  <c r="O104" i="7"/>
  <c r="Q104" i="7"/>
  <c r="R104" i="7"/>
  <c r="S104" i="7"/>
  <c r="U104" i="7"/>
  <c r="V104" i="7"/>
  <c r="W104" i="7"/>
  <c r="X104" i="7"/>
  <c r="Y104" i="7"/>
  <c r="Z104" i="7"/>
  <c r="AA104" i="7"/>
  <c r="AC104" i="7"/>
  <c r="AE104" i="7"/>
  <c r="AF104" i="7"/>
  <c r="AG104" i="7"/>
  <c r="A105" i="7"/>
  <c r="B105" i="7"/>
  <c r="D105" i="7"/>
  <c r="E105" i="7"/>
  <c r="F105" i="7"/>
  <c r="G105" i="7"/>
  <c r="H105" i="7"/>
  <c r="I105" i="7"/>
  <c r="K105" i="7"/>
  <c r="L105" i="7"/>
  <c r="M105" i="7"/>
  <c r="N105" i="7"/>
  <c r="O105" i="7"/>
  <c r="Q105" i="7"/>
  <c r="R105" i="7"/>
  <c r="S105" i="7"/>
  <c r="U105" i="7"/>
  <c r="V105" i="7"/>
  <c r="W105" i="7"/>
  <c r="X105" i="7"/>
  <c r="Y105" i="7"/>
  <c r="Z105" i="7"/>
  <c r="AA105" i="7"/>
  <c r="AC105" i="7"/>
  <c r="AE105" i="7"/>
  <c r="AF105" i="7"/>
  <c r="AG105" i="7"/>
  <c r="A106" i="7"/>
  <c r="B106" i="7"/>
  <c r="D106" i="7"/>
  <c r="E106" i="7"/>
  <c r="F106" i="7"/>
  <c r="G106" i="7"/>
  <c r="H106" i="7"/>
  <c r="I106" i="7"/>
  <c r="K106" i="7"/>
  <c r="L106" i="7"/>
  <c r="M106" i="7"/>
  <c r="N106" i="7"/>
  <c r="O106" i="7"/>
  <c r="Q106" i="7"/>
  <c r="R106" i="7"/>
  <c r="S106" i="7"/>
  <c r="U106" i="7"/>
  <c r="V106" i="7"/>
  <c r="W106" i="7"/>
  <c r="X106" i="7"/>
  <c r="Y106" i="7"/>
  <c r="Z106" i="7"/>
  <c r="AA106" i="7"/>
  <c r="AC106" i="7"/>
  <c r="AE106" i="7"/>
  <c r="AF106" i="7"/>
  <c r="AG106" i="7"/>
  <c r="A107" i="7"/>
  <c r="B107" i="7"/>
  <c r="D107" i="7"/>
  <c r="E107" i="7"/>
  <c r="F107" i="7"/>
  <c r="G107" i="7"/>
  <c r="H107" i="7"/>
  <c r="I107" i="7"/>
  <c r="K107" i="7"/>
  <c r="L107" i="7"/>
  <c r="M107" i="7"/>
  <c r="N107" i="7"/>
  <c r="O107" i="7"/>
  <c r="Q107" i="7"/>
  <c r="R107" i="7"/>
  <c r="S107" i="7"/>
  <c r="U107" i="7"/>
  <c r="V107" i="7"/>
  <c r="W107" i="7"/>
  <c r="X107" i="7"/>
  <c r="Y107" i="7"/>
  <c r="Z107" i="7"/>
  <c r="AA107" i="7"/>
  <c r="AC107" i="7"/>
  <c r="AE107" i="7"/>
  <c r="AF107" i="7"/>
  <c r="AG107" i="7"/>
  <c r="A108" i="7"/>
  <c r="B108" i="7"/>
  <c r="D108" i="7"/>
  <c r="E108" i="7"/>
  <c r="F108" i="7"/>
  <c r="G108" i="7"/>
  <c r="H108" i="7"/>
  <c r="I108" i="7"/>
  <c r="K108" i="7"/>
  <c r="L108" i="7"/>
  <c r="M108" i="7"/>
  <c r="N108" i="7"/>
  <c r="O108" i="7"/>
  <c r="Q108" i="7"/>
  <c r="R108" i="7"/>
  <c r="S108" i="7"/>
  <c r="U108" i="7"/>
  <c r="V108" i="7"/>
  <c r="W108" i="7"/>
  <c r="X108" i="7"/>
  <c r="Y108" i="7"/>
  <c r="Z108" i="7"/>
  <c r="AA108" i="7"/>
  <c r="AC108" i="7"/>
  <c r="AE108" i="7"/>
  <c r="AF108" i="7"/>
  <c r="AG108" i="7"/>
  <c r="A109" i="7"/>
  <c r="B109" i="7"/>
  <c r="D109" i="7"/>
  <c r="E109" i="7"/>
  <c r="F109" i="7"/>
  <c r="G109" i="7"/>
  <c r="H109" i="7"/>
  <c r="I109" i="7"/>
  <c r="K109" i="7"/>
  <c r="L109" i="7"/>
  <c r="M109" i="7"/>
  <c r="N109" i="7"/>
  <c r="O109" i="7"/>
  <c r="Q109" i="7"/>
  <c r="R109" i="7"/>
  <c r="S109" i="7"/>
  <c r="U109" i="7"/>
  <c r="V109" i="7"/>
  <c r="W109" i="7"/>
  <c r="X109" i="7"/>
  <c r="Y109" i="7"/>
  <c r="Z109" i="7"/>
  <c r="AA109" i="7"/>
  <c r="AC109" i="7"/>
  <c r="AE109" i="7"/>
  <c r="AF109" i="7"/>
  <c r="AG109" i="7"/>
  <c r="A110" i="7"/>
  <c r="B110" i="7"/>
  <c r="D110" i="7"/>
  <c r="E110" i="7"/>
  <c r="F110" i="7"/>
  <c r="G110" i="7"/>
  <c r="H110" i="7"/>
  <c r="I110" i="7"/>
  <c r="K110" i="7"/>
  <c r="L110" i="7"/>
  <c r="M110" i="7"/>
  <c r="N110" i="7"/>
  <c r="O110" i="7"/>
  <c r="Q110" i="7"/>
  <c r="R110" i="7"/>
  <c r="S110" i="7"/>
  <c r="U110" i="7"/>
  <c r="V110" i="7"/>
  <c r="W110" i="7"/>
  <c r="X110" i="7"/>
  <c r="Y110" i="7"/>
  <c r="Z110" i="7"/>
  <c r="AA110" i="7"/>
  <c r="AC110" i="7"/>
  <c r="AE110" i="7"/>
  <c r="AF110" i="7"/>
  <c r="AG110" i="7"/>
  <c r="A111" i="7"/>
  <c r="B111" i="7"/>
  <c r="D111" i="7"/>
  <c r="E111" i="7"/>
  <c r="F111" i="7"/>
  <c r="G111" i="7"/>
  <c r="H111" i="7"/>
  <c r="I111" i="7"/>
  <c r="K111" i="7"/>
  <c r="L111" i="7"/>
  <c r="M111" i="7"/>
  <c r="N111" i="7"/>
  <c r="O111" i="7"/>
  <c r="Q111" i="7"/>
  <c r="R111" i="7"/>
  <c r="S111" i="7"/>
  <c r="U111" i="7"/>
  <c r="V111" i="7"/>
  <c r="W111" i="7"/>
  <c r="X111" i="7"/>
  <c r="Y111" i="7"/>
  <c r="Z111" i="7"/>
  <c r="AA111" i="7"/>
  <c r="AC111" i="7"/>
  <c r="AE111" i="7"/>
  <c r="AF111" i="7"/>
  <c r="AG111" i="7"/>
  <c r="A112" i="7"/>
  <c r="B112" i="7"/>
  <c r="D112" i="7"/>
  <c r="E112" i="7"/>
  <c r="F112" i="7"/>
  <c r="G112" i="7"/>
  <c r="H112" i="7"/>
  <c r="I112" i="7"/>
  <c r="K112" i="7"/>
  <c r="L112" i="7"/>
  <c r="M112" i="7"/>
  <c r="N112" i="7"/>
  <c r="O112" i="7"/>
  <c r="Q112" i="7"/>
  <c r="R112" i="7"/>
  <c r="S112" i="7"/>
  <c r="U112" i="7"/>
  <c r="V112" i="7"/>
  <c r="W112" i="7"/>
  <c r="X112" i="7"/>
  <c r="Y112" i="7"/>
  <c r="Z112" i="7"/>
  <c r="AA112" i="7"/>
  <c r="AC112" i="7"/>
  <c r="AE112" i="7"/>
  <c r="AF112" i="7"/>
  <c r="AG112" i="7"/>
  <c r="A113" i="7"/>
  <c r="B113" i="7"/>
  <c r="D113" i="7"/>
  <c r="E113" i="7"/>
  <c r="F113" i="7"/>
  <c r="G113" i="7"/>
  <c r="H113" i="7"/>
  <c r="I113" i="7"/>
  <c r="K113" i="7"/>
  <c r="L113" i="7"/>
  <c r="M113" i="7"/>
  <c r="N113" i="7"/>
  <c r="O113" i="7"/>
  <c r="Q113" i="7"/>
  <c r="R113" i="7"/>
  <c r="S113" i="7"/>
  <c r="U113" i="7"/>
  <c r="V113" i="7"/>
  <c r="W113" i="7"/>
  <c r="X113" i="7"/>
  <c r="Y113" i="7"/>
  <c r="Z113" i="7"/>
  <c r="AA113" i="7"/>
  <c r="AC113" i="7"/>
  <c r="AE113" i="7"/>
  <c r="AF113" i="7"/>
  <c r="AG113" i="7"/>
  <c r="A114" i="7"/>
  <c r="B114" i="7"/>
  <c r="D114" i="7"/>
  <c r="E114" i="7"/>
  <c r="F114" i="7"/>
  <c r="G114" i="7"/>
  <c r="H114" i="7"/>
  <c r="I114" i="7"/>
  <c r="K114" i="7"/>
  <c r="L114" i="7"/>
  <c r="M114" i="7"/>
  <c r="N114" i="7"/>
  <c r="O114" i="7"/>
  <c r="Q114" i="7"/>
  <c r="R114" i="7"/>
  <c r="S114" i="7"/>
  <c r="U114" i="7"/>
  <c r="V114" i="7"/>
  <c r="W114" i="7"/>
  <c r="X114" i="7"/>
  <c r="Y114" i="7"/>
  <c r="Z114" i="7"/>
  <c r="AA114" i="7"/>
  <c r="AC114" i="7"/>
  <c r="AE114" i="7"/>
  <c r="AF114" i="7"/>
  <c r="AG114" i="7"/>
  <c r="A115" i="7"/>
  <c r="B115" i="7"/>
  <c r="D115" i="7"/>
  <c r="E115" i="7"/>
  <c r="F115" i="7"/>
  <c r="G115" i="7"/>
  <c r="H115" i="7"/>
  <c r="I115" i="7"/>
  <c r="K115" i="7"/>
  <c r="L115" i="7"/>
  <c r="M115" i="7"/>
  <c r="N115" i="7"/>
  <c r="O115" i="7"/>
  <c r="Q115" i="7"/>
  <c r="R115" i="7"/>
  <c r="S115" i="7"/>
  <c r="U115" i="7"/>
  <c r="V115" i="7"/>
  <c r="W115" i="7"/>
  <c r="X115" i="7"/>
  <c r="Y115" i="7"/>
  <c r="Z115" i="7"/>
  <c r="AA115" i="7"/>
  <c r="AC115" i="7"/>
  <c r="AE115" i="7"/>
  <c r="AF115" i="7"/>
  <c r="AG115" i="7"/>
  <c r="A116" i="7"/>
  <c r="B116" i="7"/>
  <c r="D116" i="7"/>
  <c r="E116" i="7"/>
  <c r="F116" i="7"/>
  <c r="G116" i="7"/>
  <c r="H116" i="7"/>
  <c r="I116" i="7"/>
  <c r="K116" i="7"/>
  <c r="L116" i="7"/>
  <c r="M116" i="7"/>
  <c r="N116" i="7"/>
  <c r="O116" i="7"/>
  <c r="Q116" i="7"/>
  <c r="R116" i="7"/>
  <c r="S116" i="7"/>
  <c r="U116" i="7"/>
  <c r="V116" i="7"/>
  <c r="W116" i="7"/>
  <c r="X116" i="7"/>
  <c r="Y116" i="7"/>
  <c r="Z116" i="7"/>
  <c r="AA116" i="7"/>
  <c r="AC116" i="7"/>
  <c r="AE116" i="7"/>
  <c r="AF116" i="7"/>
  <c r="AG116" i="7"/>
  <c r="A117" i="7"/>
  <c r="B117" i="7"/>
  <c r="D117" i="7"/>
  <c r="E117" i="7"/>
  <c r="F117" i="7"/>
  <c r="G117" i="7"/>
  <c r="H117" i="7"/>
  <c r="I117" i="7"/>
  <c r="K117" i="7"/>
  <c r="L117" i="7"/>
  <c r="M117" i="7"/>
  <c r="N117" i="7"/>
  <c r="O117" i="7"/>
  <c r="Q117" i="7"/>
  <c r="R117" i="7"/>
  <c r="S117" i="7"/>
  <c r="U117" i="7"/>
  <c r="V117" i="7"/>
  <c r="W117" i="7"/>
  <c r="X117" i="7"/>
  <c r="Y117" i="7"/>
  <c r="Z117" i="7"/>
  <c r="AA117" i="7"/>
  <c r="AC117" i="7"/>
  <c r="AE117" i="7"/>
  <c r="AF117" i="7"/>
  <c r="AG117" i="7"/>
  <c r="A118" i="7"/>
  <c r="B118" i="7"/>
  <c r="D118" i="7"/>
  <c r="E118" i="7"/>
  <c r="F118" i="7"/>
  <c r="G118" i="7"/>
  <c r="H118" i="7"/>
  <c r="I118" i="7"/>
  <c r="K118" i="7"/>
  <c r="L118" i="7"/>
  <c r="M118" i="7"/>
  <c r="N118" i="7"/>
  <c r="O118" i="7"/>
  <c r="Q118" i="7"/>
  <c r="R118" i="7"/>
  <c r="S118" i="7"/>
  <c r="U118" i="7"/>
  <c r="V118" i="7"/>
  <c r="W118" i="7"/>
  <c r="X118" i="7"/>
  <c r="Y118" i="7"/>
  <c r="Z118" i="7"/>
  <c r="AA118" i="7"/>
  <c r="AC118" i="7"/>
  <c r="AE118" i="7"/>
  <c r="AF118" i="7"/>
  <c r="AG118" i="7"/>
  <c r="A119" i="7"/>
  <c r="B119" i="7"/>
  <c r="D119" i="7"/>
  <c r="E119" i="7"/>
  <c r="F119" i="7"/>
  <c r="G119" i="7"/>
  <c r="H119" i="7"/>
  <c r="I119" i="7"/>
  <c r="K119" i="7"/>
  <c r="L119" i="7"/>
  <c r="M119" i="7"/>
  <c r="N119" i="7"/>
  <c r="O119" i="7"/>
  <c r="Q119" i="7"/>
  <c r="R119" i="7"/>
  <c r="S119" i="7"/>
  <c r="U119" i="7"/>
  <c r="V119" i="7"/>
  <c r="W119" i="7"/>
  <c r="X119" i="7"/>
  <c r="Y119" i="7"/>
  <c r="Z119" i="7"/>
  <c r="AA119" i="7"/>
  <c r="AC119" i="7"/>
  <c r="AE119" i="7"/>
  <c r="AF119" i="7"/>
  <c r="AG119" i="7"/>
  <c r="A120" i="7"/>
  <c r="B120" i="7"/>
  <c r="D120" i="7"/>
  <c r="E120" i="7"/>
  <c r="F120" i="7"/>
  <c r="G120" i="7"/>
  <c r="H120" i="7"/>
  <c r="I120" i="7"/>
  <c r="K120" i="7"/>
  <c r="L120" i="7"/>
  <c r="M120" i="7"/>
  <c r="N120" i="7"/>
  <c r="O120" i="7"/>
  <c r="Q120" i="7"/>
  <c r="R120" i="7"/>
  <c r="S120" i="7"/>
  <c r="U120" i="7"/>
  <c r="V120" i="7"/>
  <c r="W120" i="7"/>
  <c r="X120" i="7"/>
  <c r="Y120" i="7"/>
  <c r="Z120" i="7"/>
  <c r="AA120" i="7"/>
  <c r="AC120" i="7"/>
  <c r="AE120" i="7"/>
  <c r="AF120" i="7"/>
  <c r="AG120" i="7"/>
  <c r="A121" i="7"/>
  <c r="B121" i="7"/>
  <c r="D121" i="7"/>
  <c r="E121" i="7"/>
  <c r="F121" i="7"/>
  <c r="G121" i="7"/>
  <c r="H121" i="7"/>
  <c r="I121" i="7"/>
  <c r="K121" i="7"/>
  <c r="L121" i="7"/>
  <c r="M121" i="7"/>
  <c r="N121" i="7"/>
  <c r="O121" i="7"/>
  <c r="Q121" i="7"/>
  <c r="R121" i="7"/>
  <c r="S121" i="7"/>
  <c r="U121" i="7"/>
  <c r="V121" i="7"/>
  <c r="W121" i="7"/>
  <c r="X121" i="7"/>
  <c r="Y121" i="7"/>
  <c r="Z121" i="7"/>
  <c r="AA121" i="7"/>
  <c r="AC121" i="7"/>
  <c r="AE121" i="7"/>
  <c r="AF121" i="7"/>
  <c r="AG121" i="7"/>
  <c r="A122" i="7"/>
  <c r="B122" i="7"/>
  <c r="D122" i="7"/>
  <c r="E122" i="7"/>
  <c r="F122" i="7"/>
  <c r="G122" i="7"/>
  <c r="H122" i="7"/>
  <c r="I122" i="7"/>
  <c r="K122" i="7"/>
  <c r="L122" i="7"/>
  <c r="M122" i="7"/>
  <c r="N122" i="7"/>
  <c r="O122" i="7"/>
  <c r="Q122" i="7"/>
  <c r="R122" i="7"/>
  <c r="S122" i="7"/>
  <c r="U122" i="7"/>
  <c r="V122" i="7"/>
  <c r="W122" i="7"/>
  <c r="X122" i="7"/>
  <c r="Y122" i="7"/>
  <c r="Z122" i="7"/>
  <c r="AA122" i="7"/>
  <c r="AC122" i="7"/>
  <c r="AE122" i="7"/>
  <c r="AF122" i="7"/>
  <c r="AG122" i="7"/>
  <c r="A123" i="7"/>
  <c r="B123" i="7"/>
  <c r="D123" i="7"/>
  <c r="E123" i="7"/>
  <c r="F123" i="7"/>
  <c r="G123" i="7"/>
  <c r="H123" i="7"/>
  <c r="I123" i="7"/>
  <c r="K123" i="7"/>
  <c r="L123" i="7"/>
  <c r="M123" i="7"/>
  <c r="N123" i="7"/>
  <c r="O123" i="7"/>
  <c r="Q123" i="7"/>
  <c r="R123" i="7"/>
  <c r="S123" i="7"/>
  <c r="U123" i="7"/>
  <c r="V123" i="7"/>
  <c r="W123" i="7"/>
  <c r="X123" i="7"/>
  <c r="Y123" i="7"/>
  <c r="Z123" i="7"/>
  <c r="AA123" i="7"/>
  <c r="AC123" i="7"/>
  <c r="AE123" i="7"/>
  <c r="AF123" i="7"/>
  <c r="AG123" i="7"/>
  <c r="A124" i="7"/>
  <c r="B124" i="7"/>
  <c r="D124" i="7"/>
  <c r="E124" i="7"/>
  <c r="F124" i="7"/>
  <c r="G124" i="7"/>
  <c r="H124" i="7"/>
  <c r="I124" i="7"/>
  <c r="K124" i="7"/>
  <c r="L124" i="7"/>
  <c r="M124" i="7"/>
  <c r="N124" i="7"/>
  <c r="O124" i="7"/>
  <c r="Q124" i="7"/>
  <c r="R124" i="7"/>
  <c r="S124" i="7"/>
  <c r="U124" i="7"/>
  <c r="V124" i="7"/>
  <c r="W124" i="7"/>
  <c r="X124" i="7"/>
  <c r="Y124" i="7"/>
  <c r="Z124" i="7"/>
  <c r="AA124" i="7"/>
  <c r="AC124" i="7"/>
  <c r="AE124" i="7"/>
  <c r="AF124" i="7"/>
  <c r="AG124" i="7"/>
  <c r="A125" i="7"/>
  <c r="B125" i="7"/>
  <c r="D125" i="7"/>
  <c r="E125" i="7"/>
  <c r="F125" i="7"/>
  <c r="G125" i="7"/>
  <c r="H125" i="7"/>
  <c r="I125" i="7"/>
  <c r="K125" i="7"/>
  <c r="L125" i="7"/>
  <c r="M125" i="7"/>
  <c r="N125" i="7"/>
  <c r="O125" i="7"/>
  <c r="Q125" i="7"/>
  <c r="R125" i="7"/>
  <c r="S125" i="7"/>
  <c r="U125" i="7"/>
  <c r="V125" i="7"/>
  <c r="W125" i="7"/>
  <c r="X125" i="7"/>
  <c r="Y125" i="7"/>
  <c r="Z125" i="7"/>
  <c r="AA125" i="7"/>
  <c r="AC125" i="7"/>
  <c r="AE125" i="7"/>
  <c r="AF125" i="7"/>
  <c r="AG125" i="7"/>
  <c r="A126" i="7"/>
  <c r="B126" i="7"/>
  <c r="D126" i="7"/>
  <c r="E126" i="7"/>
  <c r="F126" i="7"/>
  <c r="G126" i="7"/>
  <c r="H126" i="7"/>
  <c r="I126" i="7"/>
  <c r="K126" i="7"/>
  <c r="L126" i="7"/>
  <c r="M126" i="7"/>
  <c r="N126" i="7"/>
  <c r="O126" i="7"/>
  <c r="Q126" i="7"/>
  <c r="R126" i="7"/>
  <c r="S126" i="7"/>
  <c r="U126" i="7"/>
  <c r="V126" i="7"/>
  <c r="W126" i="7"/>
  <c r="X126" i="7"/>
  <c r="Y126" i="7"/>
  <c r="Z126" i="7"/>
  <c r="AA126" i="7"/>
  <c r="AC126" i="7"/>
  <c r="AE126" i="7"/>
  <c r="AF126" i="7"/>
  <c r="AG126" i="7"/>
  <c r="A127" i="7"/>
  <c r="B127" i="7"/>
  <c r="D127" i="7"/>
  <c r="E127" i="7"/>
  <c r="F127" i="7"/>
  <c r="G127" i="7"/>
  <c r="H127" i="7"/>
  <c r="I127" i="7"/>
  <c r="K127" i="7"/>
  <c r="L127" i="7"/>
  <c r="M127" i="7"/>
  <c r="N127" i="7"/>
  <c r="O127" i="7"/>
  <c r="Q127" i="7"/>
  <c r="R127" i="7"/>
  <c r="S127" i="7"/>
  <c r="U127" i="7"/>
  <c r="V127" i="7"/>
  <c r="W127" i="7"/>
  <c r="X127" i="7"/>
  <c r="Y127" i="7"/>
  <c r="Z127" i="7"/>
  <c r="AA127" i="7"/>
  <c r="AC127" i="7"/>
  <c r="AE127" i="7"/>
  <c r="AF127" i="7"/>
  <c r="AG127" i="7"/>
  <c r="A128" i="7"/>
  <c r="B128" i="7"/>
  <c r="D128" i="7"/>
  <c r="E128" i="7"/>
  <c r="F128" i="7"/>
  <c r="G128" i="7"/>
  <c r="H128" i="7"/>
  <c r="I128" i="7"/>
  <c r="K128" i="7"/>
  <c r="L128" i="7"/>
  <c r="M128" i="7"/>
  <c r="N128" i="7"/>
  <c r="O128" i="7"/>
  <c r="Q128" i="7"/>
  <c r="R128" i="7"/>
  <c r="S128" i="7"/>
  <c r="U128" i="7"/>
  <c r="V128" i="7"/>
  <c r="W128" i="7"/>
  <c r="X128" i="7"/>
  <c r="Y128" i="7"/>
  <c r="Z128" i="7"/>
  <c r="AA128" i="7"/>
  <c r="AC128" i="7"/>
  <c r="AE128" i="7"/>
  <c r="AF128" i="7"/>
  <c r="AG128" i="7"/>
  <c r="A129" i="7"/>
  <c r="B129" i="7"/>
  <c r="D129" i="7"/>
  <c r="E129" i="7"/>
  <c r="F129" i="7"/>
  <c r="G129" i="7"/>
  <c r="H129" i="7"/>
  <c r="I129" i="7"/>
  <c r="K129" i="7"/>
  <c r="L129" i="7"/>
  <c r="M129" i="7"/>
  <c r="N129" i="7"/>
  <c r="O129" i="7"/>
  <c r="Q129" i="7"/>
  <c r="R129" i="7"/>
  <c r="S129" i="7"/>
  <c r="U129" i="7"/>
  <c r="V129" i="7"/>
  <c r="W129" i="7"/>
  <c r="X129" i="7"/>
  <c r="Y129" i="7"/>
  <c r="Z129" i="7"/>
  <c r="AA129" i="7"/>
  <c r="AC129" i="7"/>
  <c r="AE129" i="7"/>
  <c r="AF129" i="7"/>
  <c r="AG129" i="7"/>
  <c r="A130" i="7"/>
  <c r="B130" i="7"/>
  <c r="D130" i="7"/>
  <c r="E130" i="7"/>
  <c r="F130" i="7"/>
  <c r="G130" i="7"/>
  <c r="H130" i="7"/>
  <c r="I130" i="7"/>
  <c r="K130" i="7"/>
  <c r="L130" i="7"/>
  <c r="M130" i="7"/>
  <c r="N130" i="7"/>
  <c r="O130" i="7"/>
  <c r="Q130" i="7"/>
  <c r="R130" i="7"/>
  <c r="S130" i="7"/>
  <c r="U130" i="7"/>
  <c r="V130" i="7"/>
  <c r="W130" i="7"/>
  <c r="X130" i="7"/>
  <c r="Y130" i="7"/>
  <c r="Z130" i="7"/>
  <c r="AA130" i="7"/>
  <c r="AC130" i="7"/>
  <c r="AE130" i="7"/>
  <c r="AF130" i="7"/>
  <c r="AG130" i="7"/>
  <c r="A131" i="7"/>
  <c r="B131" i="7"/>
  <c r="D131" i="7"/>
  <c r="E131" i="7"/>
  <c r="F131" i="7"/>
  <c r="G131" i="7"/>
  <c r="H131" i="7"/>
  <c r="I131" i="7"/>
  <c r="K131" i="7"/>
  <c r="L131" i="7"/>
  <c r="M131" i="7"/>
  <c r="N131" i="7"/>
  <c r="O131" i="7"/>
  <c r="Q131" i="7"/>
  <c r="R131" i="7"/>
  <c r="S131" i="7"/>
  <c r="U131" i="7"/>
  <c r="V131" i="7"/>
  <c r="W131" i="7"/>
  <c r="X131" i="7"/>
  <c r="Y131" i="7"/>
  <c r="Z131" i="7"/>
  <c r="AA131" i="7"/>
  <c r="AC131" i="7"/>
  <c r="AE131" i="7"/>
  <c r="AF131" i="7"/>
  <c r="AG131" i="7"/>
  <c r="A132" i="7"/>
  <c r="B132" i="7"/>
  <c r="D132" i="7"/>
  <c r="E132" i="7"/>
  <c r="F132" i="7"/>
  <c r="G132" i="7"/>
  <c r="H132" i="7"/>
  <c r="I132" i="7"/>
  <c r="K132" i="7"/>
  <c r="L132" i="7"/>
  <c r="M132" i="7"/>
  <c r="N132" i="7"/>
  <c r="O132" i="7"/>
  <c r="Q132" i="7"/>
  <c r="R132" i="7"/>
  <c r="S132" i="7"/>
  <c r="U132" i="7"/>
  <c r="V132" i="7"/>
  <c r="W132" i="7"/>
  <c r="X132" i="7"/>
  <c r="Y132" i="7"/>
  <c r="Z132" i="7"/>
  <c r="AA132" i="7"/>
  <c r="AC132" i="7"/>
  <c r="AE132" i="7"/>
  <c r="AF132" i="7"/>
  <c r="AG132" i="7"/>
  <c r="A133" i="7"/>
  <c r="B133" i="7"/>
  <c r="D133" i="7"/>
  <c r="E133" i="7"/>
  <c r="F133" i="7"/>
  <c r="G133" i="7"/>
  <c r="H133" i="7"/>
  <c r="I133" i="7"/>
  <c r="K133" i="7"/>
  <c r="L133" i="7"/>
  <c r="M133" i="7"/>
  <c r="N133" i="7"/>
  <c r="O133" i="7"/>
  <c r="Q133" i="7"/>
  <c r="R133" i="7"/>
  <c r="S133" i="7"/>
  <c r="U133" i="7"/>
  <c r="V133" i="7"/>
  <c r="W133" i="7"/>
  <c r="X133" i="7"/>
  <c r="Y133" i="7"/>
  <c r="Z133" i="7"/>
  <c r="AA133" i="7"/>
  <c r="AC133" i="7"/>
  <c r="AE133" i="7"/>
  <c r="AF133" i="7"/>
  <c r="AG133" i="7"/>
  <c r="A134" i="7"/>
  <c r="B134" i="7"/>
  <c r="D134" i="7"/>
  <c r="E134" i="7"/>
  <c r="F134" i="7"/>
  <c r="G134" i="7"/>
  <c r="H134" i="7"/>
  <c r="I134" i="7"/>
  <c r="K134" i="7"/>
  <c r="L134" i="7"/>
  <c r="M134" i="7"/>
  <c r="N134" i="7"/>
  <c r="O134" i="7"/>
  <c r="Q134" i="7"/>
  <c r="R134" i="7"/>
  <c r="S134" i="7"/>
  <c r="U134" i="7"/>
  <c r="V134" i="7"/>
  <c r="W134" i="7"/>
  <c r="X134" i="7"/>
  <c r="Y134" i="7"/>
  <c r="Z134" i="7"/>
  <c r="AA134" i="7"/>
  <c r="AC134" i="7"/>
  <c r="AE134" i="7"/>
  <c r="AF134" i="7"/>
  <c r="AG134" i="7"/>
  <c r="A135" i="7"/>
  <c r="B135" i="7"/>
  <c r="D135" i="7"/>
  <c r="E135" i="7"/>
  <c r="F135" i="7"/>
  <c r="G135" i="7"/>
  <c r="H135" i="7"/>
  <c r="I135" i="7"/>
  <c r="K135" i="7"/>
  <c r="L135" i="7"/>
  <c r="M135" i="7"/>
  <c r="N135" i="7"/>
  <c r="O135" i="7"/>
  <c r="Q135" i="7"/>
  <c r="R135" i="7"/>
  <c r="S135" i="7"/>
  <c r="U135" i="7"/>
  <c r="V135" i="7"/>
  <c r="W135" i="7"/>
  <c r="X135" i="7"/>
  <c r="Y135" i="7"/>
  <c r="Z135" i="7"/>
  <c r="AA135" i="7"/>
  <c r="AC135" i="7"/>
  <c r="AE135" i="7"/>
  <c r="AF135" i="7"/>
  <c r="AG135" i="7"/>
  <c r="A136" i="7"/>
  <c r="B136" i="7"/>
  <c r="D136" i="7"/>
  <c r="E136" i="7"/>
  <c r="F136" i="7"/>
  <c r="G136" i="7"/>
  <c r="H136" i="7"/>
  <c r="I136" i="7"/>
  <c r="K136" i="7"/>
  <c r="L136" i="7"/>
  <c r="M136" i="7"/>
  <c r="N136" i="7"/>
  <c r="O136" i="7"/>
  <c r="Q136" i="7"/>
  <c r="R136" i="7"/>
  <c r="S136" i="7"/>
  <c r="U136" i="7"/>
  <c r="V136" i="7"/>
  <c r="W136" i="7"/>
  <c r="X136" i="7"/>
  <c r="Y136" i="7"/>
  <c r="Z136" i="7"/>
  <c r="AA136" i="7"/>
  <c r="AC136" i="7"/>
  <c r="AE136" i="7"/>
  <c r="AF136" i="7"/>
  <c r="AG136" i="7"/>
  <c r="A137" i="7"/>
  <c r="B137" i="7"/>
  <c r="D137" i="7"/>
  <c r="E137" i="7"/>
  <c r="F137" i="7"/>
  <c r="G137" i="7"/>
  <c r="H137" i="7"/>
  <c r="I137" i="7"/>
  <c r="K137" i="7"/>
  <c r="L137" i="7"/>
  <c r="M137" i="7"/>
  <c r="N137" i="7"/>
  <c r="O137" i="7"/>
  <c r="Q137" i="7"/>
  <c r="R137" i="7"/>
  <c r="S137" i="7"/>
  <c r="U137" i="7"/>
  <c r="V137" i="7"/>
  <c r="W137" i="7"/>
  <c r="X137" i="7"/>
  <c r="Y137" i="7"/>
  <c r="Z137" i="7"/>
  <c r="AA137" i="7"/>
  <c r="AC137" i="7"/>
  <c r="AE137" i="7"/>
  <c r="AF137" i="7"/>
  <c r="AG137" i="7"/>
  <c r="A138" i="7"/>
  <c r="B138" i="7"/>
  <c r="D138" i="7"/>
  <c r="E138" i="7"/>
  <c r="F138" i="7"/>
  <c r="G138" i="7"/>
  <c r="H138" i="7"/>
  <c r="I138" i="7"/>
  <c r="K138" i="7"/>
  <c r="L138" i="7"/>
  <c r="M138" i="7"/>
  <c r="N138" i="7"/>
  <c r="O138" i="7"/>
  <c r="Q138" i="7"/>
  <c r="R138" i="7"/>
  <c r="S138" i="7"/>
  <c r="U138" i="7"/>
  <c r="V138" i="7"/>
  <c r="W138" i="7"/>
  <c r="X138" i="7"/>
  <c r="Y138" i="7"/>
  <c r="Z138" i="7"/>
  <c r="AA138" i="7"/>
  <c r="AC138" i="7"/>
  <c r="AE138" i="7"/>
  <c r="AF138" i="7"/>
  <c r="AG138" i="7"/>
  <c r="A139" i="7"/>
  <c r="B139" i="7"/>
  <c r="D139" i="7"/>
  <c r="E139" i="7"/>
  <c r="F139" i="7"/>
  <c r="G139" i="7"/>
  <c r="H139" i="7"/>
  <c r="I139" i="7"/>
  <c r="K139" i="7"/>
  <c r="L139" i="7"/>
  <c r="M139" i="7"/>
  <c r="N139" i="7"/>
  <c r="O139" i="7"/>
  <c r="Q139" i="7"/>
  <c r="R139" i="7"/>
  <c r="S139" i="7"/>
  <c r="U139" i="7"/>
  <c r="V139" i="7"/>
  <c r="W139" i="7"/>
  <c r="X139" i="7"/>
  <c r="Y139" i="7"/>
  <c r="Z139" i="7"/>
  <c r="AA139" i="7"/>
  <c r="AC139" i="7"/>
  <c r="AE139" i="7"/>
  <c r="AF139" i="7"/>
  <c r="AG139" i="7"/>
  <c r="A140" i="7"/>
  <c r="B140" i="7"/>
  <c r="D140" i="7"/>
  <c r="E140" i="7"/>
  <c r="F140" i="7"/>
  <c r="G140" i="7"/>
  <c r="H140" i="7"/>
  <c r="I140" i="7"/>
  <c r="K140" i="7"/>
  <c r="L140" i="7"/>
  <c r="M140" i="7"/>
  <c r="N140" i="7"/>
  <c r="O140" i="7"/>
  <c r="Q140" i="7"/>
  <c r="R140" i="7"/>
  <c r="S140" i="7"/>
  <c r="U140" i="7"/>
  <c r="V140" i="7"/>
  <c r="W140" i="7"/>
  <c r="X140" i="7"/>
  <c r="Y140" i="7"/>
  <c r="Z140" i="7"/>
  <c r="AA140" i="7"/>
  <c r="AC140" i="7"/>
  <c r="AE140" i="7"/>
  <c r="AF140" i="7"/>
  <c r="AG140" i="7"/>
  <c r="A141" i="7"/>
  <c r="B141" i="7"/>
  <c r="D141" i="7"/>
  <c r="E141" i="7"/>
  <c r="F141" i="7"/>
  <c r="G141" i="7"/>
  <c r="H141" i="7"/>
  <c r="I141" i="7"/>
  <c r="K141" i="7"/>
  <c r="L141" i="7"/>
  <c r="M141" i="7"/>
  <c r="N141" i="7"/>
  <c r="O141" i="7"/>
  <c r="Q141" i="7"/>
  <c r="R141" i="7"/>
  <c r="S141" i="7"/>
  <c r="U141" i="7"/>
  <c r="V141" i="7"/>
  <c r="W141" i="7"/>
  <c r="X141" i="7"/>
  <c r="Y141" i="7"/>
  <c r="Z141" i="7"/>
  <c r="AA141" i="7"/>
  <c r="AC141" i="7"/>
  <c r="AE141" i="7"/>
  <c r="AF141" i="7"/>
  <c r="AG141" i="7"/>
  <c r="A142" i="7"/>
  <c r="B142" i="7"/>
  <c r="D142" i="7"/>
  <c r="E142" i="7"/>
  <c r="F142" i="7"/>
  <c r="G142" i="7"/>
  <c r="H142" i="7"/>
  <c r="I142" i="7"/>
  <c r="K142" i="7"/>
  <c r="L142" i="7"/>
  <c r="M142" i="7"/>
  <c r="N142" i="7"/>
  <c r="O142" i="7"/>
  <c r="Q142" i="7"/>
  <c r="R142" i="7"/>
  <c r="S142" i="7"/>
  <c r="U142" i="7"/>
  <c r="V142" i="7"/>
  <c r="W142" i="7"/>
  <c r="X142" i="7"/>
  <c r="Y142" i="7"/>
  <c r="Z142" i="7"/>
  <c r="AA142" i="7"/>
  <c r="AC142" i="7"/>
  <c r="AE142" i="7"/>
  <c r="AF142" i="7"/>
  <c r="AG142" i="7"/>
  <c r="A143" i="7"/>
  <c r="B143" i="7"/>
  <c r="D143" i="7"/>
  <c r="E143" i="7"/>
  <c r="F143" i="7"/>
  <c r="G143" i="7"/>
  <c r="H143" i="7"/>
  <c r="I143" i="7"/>
  <c r="K143" i="7"/>
  <c r="L143" i="7"/>
  <c r="M143" i="7"/>
  <c r="N143" i="7"/>
  <c r="O143" i="7"/>
  <c r="Q143" i="7"/>
  <c r="R143" i="7"/>
  <c r="S143" i="7"/>
  <c r="U143" i="7"/>
  <c r="V143" i="7"/>
  <c r="W143" i="7"/>
  <c r="X143" i="7"/>
  <c r="Y143" i="7"/>
  <c r="Z143" i="7"/>
  <c r="AA143" i="7"/>
  <c r="AC143" i="7"/>
  <c r="AE143" i="7"/>
  <c r="AF143" i="7"/>
  <c r="AG143" i="7"/>
  <c r="A144" i="7"/>
  <c r="B144" i="7"/>
  <c r="D144" i="7"/>
  <c r="E144" i="7"/>
  <c r="F144" i="7"/>
  <c r="G144" i="7"/>
  <c r="H144" i="7"/>
  <c r="I144" i="7"/>
  <c r="K144" i="7"/>
  <c r="L144" i="7"/>
  <c r="M144" i="7"/>
  <c r="N144" i="7"/>
  <c r="O144" i="7"/>
  <c r="Q144" i="7"/>
  <c r="R144" i="7"/>
  <c r="S144" i="7"/>
  <c r="U144" i="7"/>
  <c r="V144" i="7"/>
  <c r="W144" i="7"/>
  <c r="X144" i="7"/>
  <c r="Y144" i="7"/>
  <c r="Z144" i="7"/>
  <c r="AA144" i="7"/>
  <c r="AC144" i="7"/>
  <c r="AE144" i="7"/>
  <c r="AF144" i="7"/>
  <c r="AG144" i="7"/>
  <c r="A145" i="7"/>
  <c r="B145" i="7"/>
  <c r="D145" i="7"/>
  <c r="E145" i="7"/>
  <c r="F145" i="7"/>
  <c r="G145" i="7"/>
  <c r="H145" i="7"/>
  <c r="I145" i="7"/>
  <c r="K145" i="7"/>
  <c r="L145" i="7"/>
  <c r="M145" i="7"/>
  <c r="N145" i="7"/>
  <c r="O145" i="7"/>
  <c r="Q145" i="7"/>
  <c r="R145" i="7"/>
  <c r="S145" i="7"/>
  <c r="U145" i="7"/>
  <c r="V145" i="7"/>
  <c r="W145" i="7"/>
  <c r="X145" i="7"/>
  <c r="Y145" i="7"/>
  <c r="Z145" i="7"/>
  <c r="AA145" i="7"/>
  <c r="AC145" i="7"/>
  <c r="AE145" i="7"/>
  <c r="AF145" i="7"/>
  <c r="AG145" i="7"/>
  <c r="A146" i="7"/>
  <c r="B146" i="7"/>
  <c r="D146" i="7"/>
  <c r="E146" i="7"/>
  <c r="F146" i="7"/>
  <c r="G146" i="7"/>
  <c r="H146" i="7"/>
  <c r="I146" i="7"/>
  <c r="K146" i="7"/>
  <c r="L146" i="7"/>
  <c r="M146" i="7"/>
  <c r="N146" i="7"/>
  <c r="O146" i="7"/>
  <c r="Q146" i="7"/>
  <c r="R146" i="7"/>
  <c r="S146" i="7"/>
  <c r="U146" i="7"/>
  <c r="V146" i="7"/>
  <c r="W146" i="7"/>
  <c r="X146" i="7"/>
  <c r="Y146" i="7"/>
  <c r="Z146" i="7"/>
  <c r="AA146" i="7"/>
  <c r="AC146" i="7"/>
  <c r="AE146" i="7"/>
  <c r="AF146" i="7"/>
  <c r="AG146" i="7"/>
  <c r="A147" i="7"/>
  <c r="B147" i="7"/>
  <c r="D147" i="7"/>
  <c r="E147" i="7"/>
  <c r="F147" i="7"/>
  <c r="G147" i="7"/>
  <c r="H147" i="7"/>
  <c r="I147" i="7"/>
  <c r="K147" i="7"/>
  <c r="L147" i="7"/>
  <c r="M147" i="7"/>
  <c r="N147" i="7"/>
  <c r="O147" i="7"/>
  <c r="Q147" i="7"/>
  <c r="R147" i="7"/>
  <c r="S147" i="7"/>
  <c r="U147" i="7"/>
  <c r="V147" i="7"/>
  <c r="W147" i="7"/>
  <c r="X147" i="7"/>
  <c r="Y147" i="7"/>
  <c r="Z147" i="7"/>
  <c r="AA147" i="7"/>
  <c r="AC147" i="7"/>
  <c r="AE147" i="7"/>
  <c r="AF147" i="7"/>
  <c r="AG147" i="7"/>
  <c r="A148" i="7"/>
  <c r="B148" i="7"/>
  <c r="D148" i="7"/>
  <c r="E148" i="7"/>
  <c r="F148" i="7"/>
  <c r="G148" i="7"/>
  <c r="H148" i="7"/>
  <c r="I148" i="7"/>
  <c r="K148" i="7"/>
  <c r="L148" i="7"/>
  <c r="M148" i="7"/>
  <c r="N148" i="7"/>
  <c r="O148" i="7"/>
  <c r="Q148" i="7"/>
  <c r="R148" i="7"/>
  <c r="S148" i="7"/>
  <c r="U148" i="7"/>
  <c r="V148" i="7"/>
  <c r="W148" i="7"/>
  <c r="X148" i="7"/>
  <c r="Y148" i="7"/>
  <c r="Z148" i="7"/>
  <c r="AA148" i="7"/>
  <c r="AC148" i="7"/>
  <c r="AE148" i="7"/>
  <c r="AF148" i="7"/>
  <c r="AG148" i="7"/>
  <c r="A149" i="7"/>
  <c r="B149" i="7"/>
  <c r="D149" i="7"/>
  <c r="E149" i="7"/>
  <c r="F149" i="7"/>
  <c r="G149" i="7"/>
  <c r="H149" i="7"/>
  <c r="I149" i="7"/>
  <c r="K149" i="7"/>
  <c r="L149" i="7"/>
  <c r="M149" i="7"/>
  <c r="N149" i="7"/>
  <c r="O149" i="7"/>
  <c r="Q149" i="7"/>
  <c r="R149" i="7"/>
  <c r="S149" i="7"/>
  <c r="U149" i="7"/>
  <c r="V149" i="7"/>
  <c r="W149" i="7"/>
  <c r="X149" i="7"/>
  <c r="Y149" i="7"/>
  <c r="Z149" i="7"/>
  <c r="AA149" i="7"/>
  <c r="AC149" i="7"/>
  <c r="AE149" i="7"/>
  <c r="AF149" i="7"/>
  <c r="AG149" i="7"/>
  <c r="A150" i="7"/>
  <c r="B150" i="7"/>
  <c r="D150" i="7"/>
  <c r="E150" i="7"/>
  <c r="F150" i="7"/>
  <c r="G150" i="7"/>
  <c r="H150" i="7"/>
  <c r="I150" i="7"/>
  <c r="K150" i="7"/>
  <c r="L150" i="7"/>
  <c r="M150" i="7"/>
  <c r="N150" i="7"/>
  <c r="O150" i="7"/>
  <c r="Q150" i="7"/>
  <c r="R150" i="7"/>
  <c r="S150" i="7"/>
  <c r="U150" i="7"/>
  <c r="V150" i="7"/>
  <c r="W150" i="7"/>
  <c r="X150" i="7"/>
  <c r="Y150" i="7"/>
  <c r="Z150" i="7"/>
  <c r="AA150" i="7"/>
  <c r="AC150" i="7"/>
  <c r="AE150" i="7"/>
  <c r="AF150" i="7"/>
  <c r="AG150" i="7"/>
  <c r="A151" i="7"/>
  <c r="B151" i="7"/>
  <c r="D151" i="7"/>
  <c r="E151" i="7"/>
  <c r="F151" i="7"/>
  <c r="G151" i="7"/>
  <c r="H151" i="7"/>
  <c r="I151" i="7"/>
  <c r="K151" i="7"/>
  <c r="L151" i="7"/>
  <c r="M151" i="7"/>
  <c r="N151" i="7"/>
  <c r="O151" i="7"/>
  <c r="Q151" i="7"/>
  <c r="R151" i="7"/>
  <c r="S151" i="7"/>
  <c r="U151" i="7"/>
  <c r="V151" i="7"/>
  <c r="W151" i="7"/>
  <c r="X151" i="7"/>
  <c r="Y151" i="7"/>
  <c r="Z151" i="7"/>
  <c r="AA151" i="7"/>
  <c r="AC151" i="7"/>
  <c r="AE151" i="7"/>
  <c r="AF151" i="7"/>
  <c r="AG151" i="7"/>
  <c r="A152" i="7"/>
  <c r="B152" i="7"/>
  <c r="D152" i="7"/>
  <c r="E152" i="7"/>
  <c r="F152" i="7"/>
  <c r="G152" i="7"/>
  <c r="H152" i="7"/>
  <c r="I152" i="7"/>
  <c r="K152" i="7"/>
  <c r="L152" i="7"/>
  <c r="M152" i="7"/>
  <c r="N152" i="7"/>
  <c r="O152" i="7"/>
  <c r="Q152" i="7"/>
  <c r="R152" i="7"/>
  <c r="S152" i="7"/>
  <c r="U152" i="7"/>
  <c r="V152" i="7"/>
  <c r="W152" i="7"/>
  <c r="X152" i="7"/>
  <c r="Y152" i="7"/>
  <c r="Z152" i="7"/>
  <c r="AA152" i="7"/>
  <c r="AC152" i="7"/>
  <c r="AE152" i="7"/>
  <c r="AF152" i="7"/>
  <c r="AG152" i="7"/>
  <c r="A153" i="7"/>
  <c r="B153" i="7"/>
  <c r="D153" i="7"/>
  <c r="E153" i="7"/>
  <c r="F153" i="7"/>
  <c r="G153" i="7"/>
  <c r="H153" i="7"/>
  <c r="I153" i="7"/>
  <c r="K153" i="7"/>
  <c r="L153" i="7"/>
  <c r="M153" i="7"/>
  <c r="N153" i="7"/>
  <c r="O153" i="7"/>
  <c r="Q153" i="7"/>
  <c r="R153" i="7"/>
  <c r="S153" i="7"/>
  <c r="U153" i="7"/>
  <c r="V153" i="7"/>
  <c r="W153" i="7"/>
  <c r="X153" i="7"/>
  <c r="Y153" i="7"/>
  <c r="Z153" i="7"/>
  <c r="AA153" i="7"/>
  <c r="AC153" i="7"/>
  <c r="AE153" i="7"/>
  <c r="AF153" i="7"/>
  <c r="AG153" i="7"/>
  <c r="A154" i="7"/>
  <c r="B154" i="7"/>
  <c r="D154" i="7"/>
  <c r="E154" i="7"/>
  <c r="F154" i="7"/>
  <c r="G154" i="7"/>
  <c r="H154" i="7"/>
  <c r="I154" i="7"/>
  <c r="K154" i="7"/>
  <c r="L154" i="7"/>
  <c r="M154" i="7"/>
  <c r="N154" i="7"/>
  <c r="O154" i="7"/>
  <c r="Q154" i="7"/>
  <c r="R154" i="7"/>
  <c r="S154" i="7"/>
  <c r="U154" i="7"/>
  <c r="V154" i="7"/>
  <c r="W154" i="7"/>
  <c r="X154" i="7"/>
  <c r="Y154" i="7"/>
  <c r="Z154" i="7"/>
  <c r="AA154" i="7"/>
  <c r="AC154" i="7"/>
  <c r="AE154" i="7"/>
  <c r="AF154" i="7"/>
  <c r="AG154" i="7"/>
  <c r="A155" i="7"/>
  <c r="B155" i="7"/>
  <c r="D155" i="7"/>
  <c r="E155" i="7"/>
  <c r="F155" i="7"/>
  <c r="G155" i="7"/>
  <c r="H155" i="7"/>
  <c r="I155" i="7"/>
  <c r="K155" i="7"/>
  <c r="L155" i="7"/>
  <c r="M155" i="7"/>
  <c r="N155" i="7"/>
  <c r="O155" i="7"/>
  <c r="Q155" i="7"/>
  <c r="R155" i="7"/>
  <c r="S155" i="7"/>
  <c r="U155" i="7"/>
  <c r="V155" i="7"/>
  <c r="W155" i="7"/>
  <c r="X155" i="7"/>
  <c r="Y155" i="7"/>
  <c r="Z155" i="7"/>
  <c r="AA155" i="7"/>
  <c r="AC155" i="7"/>
  <c r="AE155" i="7"/>
  <c r="AF155" i="7"/>
  <c r="AG155" i="7"/>
  <c r="A156" i="7"/>
  <c r="B156" i="7"/>
  <c r="D156" i="7"/>
  <c r="E156" i="7"/>
  <c r="F156" i="7"/>
  <c r="G156" i="7"/>
  <c r="H156" i="7"/>
  <c r="I156" i="7"/>
  <c r="K156" i="7"/>
  <c r="L156" i="7"/>
  <c r="M156" i="7"/>
  <c r="N156" i="7"/>
  <c r="O156" i="7"/>
  <c r="Q156" i="7"/>
  <c r="R156" i="7"/>
  <c r="S156" i="7"/>
  <c r="U156" i="7"/>
  <c r="V156" i="7"/>
  <c r="W156" i="7"/>
  <c r="X156" i="7"/>
  <c r="Y156" i="7"/>
  <c r="Z156" i="7"/>
  <c r="AA156" i="7"/>
  <c r="AC156" i="7"/>
  <c r="AE156" i="7"/>
  <c r="AF156" i="7"/>
  <c r="AG156" i="7"/>
  <c r="A157" i="7"/>
  <c r="B157" i="7"/>
  <c r="D157" i="7"/>
  <c r="E157" i="7"/>
  <c r="F157" i="7"/>
  <c r="G157" i="7"/>
  <c r="H157" i="7"/>
  <c r="I157" i="7"/>
  <c r="K157" i="7"/>
  <c r="L157" i="7"/>
  <c r="M157" i="7"/>
  <c r="N157" i="7"/>
  <c r="O157" i="7"/>
  <c r="Q157" i="7"/>
  <c r="R157" i="7"/>
  <c r="S157" i="7"/>
  <c r="U157" i="7"/>
  <c r="V157" i="7"/>
  <c r="W157" i="7"/>
  <c r="X157" i="7"/>
  <c r="Y157" i="7"/>
  <c r="Z157" i="7"/>
  <c r="AA157" i="7"/>
  <c r="AC157" i="7"/>
  <c r="AE157" i="7"/>
  <c r="AF157" i="7"/>
  <c r="AG157" i="7"/>
  <c r="A158" i="7"/>
  <c r="B158" i="7"/>
  <c r="D158" i="7"/>
  <c r="E158" i="7"/>
  <c r="F158" i="7"/>
  <c r="G158" i="7"/>
  <c r="H158" i="7"/>
  <c r="I158" i="7"/>
  <c r="K158" i="7"/>
  <c r="L158" i="7"/>
  <c r="M158" i="7"/>
  <c r="N158" i="7"/>
  <c r="O158" i="7"/>
  <c r="Q158" i="7"/>
  <c r="R158" i="7"/>
  <c r="S158" i="7"/>
  <c r="U158" i="7"/>
  <c r="V158" i="7"/>
  <c r="W158" i="7"/>
  <c r="X158" i="7"/>
  <c r="Y158" i="7"/>
  <c r="Z158" i="7"/>
  <c r="AA158" i="7"/>
  <c r="AC158" i="7"/>
  <c r="AE158" i="7"/>
  <c r="AF158" i="7"/>
  <c r="AG158" i="7"/>
  <c r="A159" i="7"/>
  <c r="B159" i="7"/>
  <c r="D159" i="7"/>
  <c r="E159" i="7"/>
  <c r="F159" i="7"/>
  <c r="G159" i="7"/>
  <c r="H159" i="7"/>
  <c r="I159" i="7"/>
  <c r="K159" i="7"/>
  <c r="L159" i="7"/>
  <c r="M159" i="7"/>
  <c r="N159" i="7"/>
  <c r="O159" i="7"/>
  <c r="Q159" i="7"/>
  <c r="R159" i="7"/>
  <c r="S159" i="7"/>
  <c r="U159" i="7"/>
  <c r="V159" i="7"/>
  <c r="W159" i="7"/>
  <c r="X159" i="7"/>
  <c r="Y159" i="7"/>
  <c r="Z159" i="7"/>
  <c r="AA159" i="7"/>
  <c r="AC159" i="7"/>
  <c r="AE159" i="7"/>
  <c r="AF159" i="7"/>
  <c r="AG159" i="7"/>
  <c r="A160" i="7"/>
  <c r="B160" i="7"/>
  <c r="D160" i="7"/>
  <c r="E160" i="7"/>
  <c r="F160" i="7"/>
  <c r="G160" i="7"/>
  <c r="H160" i="7"/>
  <c r="I160" i="7"/>
  <c r="K160" i="7"/>
  <c r="L160" i="7"/>
  <c r="M160" i="7"/>
  <c r="N160" i="7"/>
  <c r="O160" i="7"/>
  <c r="Q160" i="7"/>
  <c r="R160" i="7"/>
  <c r="S160" i="7"/>
  <c r="U160" i="7"/>
  <c r="V160" i="7"/>
  <c r="W160" i="7"/>
  <c r="X160" i="7"/>
  <c r="Y160" i="7"/>
  <c r="Z160" i="7"/>
  <c r="AA160" i="7"/>
  <c r="AC160" i="7"/>
  <c r="AE160" i="7"/>
  <c r="AF160" i="7"/>
  <c r="AG160" i="7"/>
  <c r="A161" i="7"/>
  <c r="B161" i="7"/>
  <c r="D161" i="7"/>
  <c r="E161" i="7"/>
  <c r="F161" i="7"/>
  <c r="G161" i="7"/>
  <c r="H161" i="7"/>
  <c r="I161" i="7"/>
  <c r="K161" i="7"/>
  <c r="L161" i="7"/>
  <c r="M161" i="7"/>
  <c r="N161" i="7"/>
  <c r="O161" i="7"/>
  <c r="Q161" i="7"/>
  <c r="R161" i="7"/>
  <c r="S161" i="7"/>
  <c r="U161" i="7"/>
  <c r="V161" i="7"/>
  <c r="W161" i="7"/>
  <c r="X161" i="7"/>
  <c r="Y161" i="7"/>
  <c r="Z161" i="7"/>
  <c r="AA161" i="7"/>
  <c r="AC161" i="7"/>
  <c r="AE161" i="7"/>
  <c r="AF161" i="7"/>
  <c r="AG161" i="7"/>
  <c r="A162" i="7"/>
  <c r="B162" i="7"/>
  <c r="D162" i="7"/>
  <c r="E162" i="7"/>
  <c r="F162" i="7"/>
  <c r="G162" i="7"/>
  <c r="H162" i="7"/>
  <c r="I162" i="7"/>
  <c r="K162" i="7"/>
  <c r="L162" i="7"/>
  <c r="M162" i="7"/>
  <c r="N162" i="7"/>
  <c r="O162" i="7"/>
  <c r="Q162" i="7"/>
  <c r="R162" i="7"/>
  <c r="S162" i="7"/>
  <c r="U162" i="7"/>
  <c r="V162" i="7"/>
  <c r="W162" i="7"/>
  <c r="X162" i="7"/>
  <c r="Y162" i="7"/>
  <c r="Z162" i="7"/>
  <c r="AA162" i="7"/>
  <c r="AC162" i="7"/>
  <c r="AE162" i="7"/>
  <c r="AF162" i="7"/>
  <c r="AG162" i="7"/>
  <c r="A163" i="7"/>
  <c r="B163" i="7"/>
  <c r="D163" i="7"/>
  <c r="E163" i="7"/>
  <c r="F163" i="7"/>
  <c r="G163" i="7"/>
  <c r="H163" i="7"/>
  <c r="I163" i="7"/>
  <c r="K163" i="7"/>
  <c r="L163" i="7"/>
  <c r="M163" i="7"/>
  <c r="N163" i="7"/>
  <c r="O163" i="7"/>
  <c r="Q163" i="7"/>
  <c r="R163" i="7"/>
  <c r="S163" i="7"/>
  <c r="U163" i="7"/>
  <c r="V163" i="7"/>
  <c r="W163" i="7"/>
  <c r="X163" i="7"/>
  <c r="Y163" i="7"/>
  <c r="Z163" i="7"/>
  <c r="AA163" i="7"/>
  <c r="AC163" i="7"/>
  <c r="AE163" i="7"/>
  <c r="AF163" i="7"/>
  <c r="AG163" i="7"/>
  <c r="A164" i="7"/>
  <c r="B164" i="7"/>
  <c r="D164" i="7"/>
  <c r="E164" i="7"/>
  <c r="F164" i="7"/>
  <c r="G164" i="7"/>
  <c r="H164" i="7"/>
  <c r="I164" i="7"/>
  <c r="K164" i="7"/>
  <c r="L164" i="7"/>
  <c r="M164" i="7"/>
  <c r="N164" i="7"/>
  <c r="O164" i="7"/>
  <c r="Q164" i="7"/>
  <c r="R164" i="7"/>
  <c r="S164" i="7"/>
  <c r="U164" i="7"/>
  <c r="V164" i="7"/>
  <c r="W164" i="7"/>
  <c r="X164" i="7"/>
  <c r="Y164" i="7"/>
  <c r="Z164" i="7"/>
  <c r="AA164" i="7"/>
  <c r="AC164" i="7"/>
  <c r="AE164" i="7"/>
  <c r="AF164" i="7"/>
  <c r="AG164" i="7"/>
  <c r="A165" i="7"/>
  <c r="B165" i="7"/>
  <c r="D165" i="7"/>
  <c r="E165" i="7"/>
  <c r="F165" i="7"/>
  <c r="G165" i="7"/>
  <c r="H165" i="7"/>
  <c r="I165" i="7"/>
  <c r="K165" i="7"/>
  <c r="L165" i="7"/>
  <c r="M165" i="7"/>
  <c r="N165" i="7"/>
  <c r="O165" i="7"/>
  <c r="Q165" i="7"/>
  <c r="R165" i="7"/>
  <c r="S165" i="7"/>
  <c r="U165" i="7"/>
  <c r="V165" i="7"/>
  <c r="W165" i="7"/>
  <c r="X165" i="7"/>
  <c r="Y165" i="7"/>
  <c r="Z165" i="7"/>
  <c r="AA165" i="7"/>
  <c r="AC165" i="7"/>
  <c r="AE165" i="7"/>
  <c r="AF165" i="7"/>
  <c r="AG165" i="7"/>
  <c r="A166" i="7"/>
  <c r="B166" i="7"/>
  <c r="D166" i="7"/>
  <c r="E166" i="7"/>
  <c r="F166" i="7"/>
  <c r="G166" i="7"/>
  <c r="H166" i="7"/>
  <c r="I166" i="7"/>
  <c r="K166" i="7"/>
  <c r="L166" i="7"/>
  <c r="M166" i="7"/>
  <c r="N166" i="7"/>
  <c r="O166" i="7"/>
  <c r="Q166" i="7"/>
  <c r="R166" i="7"/>
  <c r="S166" i="7"/>
  <c r="U166" i="7"/>
  <c r="V166" i="7"/>
  <c r="W166" i="7"/>
  <c r="X166" i="7"/>
  <c r="Y166" i="7"/>
  <c r="Z166" i="7"/>
  <c r="AA166" i="7"/>
  <c r="AC166" i="7"/>
  <c r="AE166" i="7"/>
  <c r="AF166" i="7"/>
  <c r="AG166" i="7"/>
  <c r="A167" i="7"/>
  <c r="B167" i="7"/>
  <c r="D167" i="7"/>
  <c r="E167" i="7"/>
  <c r="F167" i="7"/>
  <c r="G167" i="7"/>
  <c r="H167" i="7"/>
  <c r="I167" i="7"/>
  <c r="K167" i="7"/>
  <c r="L167" i="7"/>
  <c r="M167" i="7"/>
  <c r="N167" i="7"/>
  <c r="O167" i="7"/>
  <c r="Q167" i="7"/>
  <c r="R167" i="7"/>
  <c r="S167" i="7"/>
  <c r="U167" i="7"/>
  <c r="V167" i="7"/>
  <c r="W167" i="7"/>
  <c r="X167" i="7"/>
  <c r="Y167" i="7"/>
  <c r="Z167" i="7"/>
  <c r="AA167" i="7"/>
  <c r="AC167" i="7"/>
  <c r="AE167" i="7"/>
  <c r="AF167" i="7"/>
  <c r="AG167" i="7"/>
  <c r="A168" i="7"/>
  <c r="B168" i="7"/>
  <c r="D168" i="7"/>
  <c r="E168" i="7"/>
  <c r="F168" i="7"/>
  <c r="G168" i="7"/>
  <c r="H168" i="7"/>
  <c r="I168" i="7"/>
  <c r="K168" i="7"/>
  <c r="L168" i="7"/>
  <c r="M168" i="7"/>
  <c r="N168" i="7"/>
  <c r="O168" i="7"/>
  <c r="Q168" i="7"/>
  <c r="R168" i="7"/>
  <c r="S168" i="7"/>
  <c r="U168" i="7"/>
  <c r="V168" i="7"/>
  <c r="W168" i="7"/>
  <c r="X168" i="7"/>
  <c r="Y168" i="7"/>
  <c r="Z168" i="7"/>
  <c r="AA168" i="7"/>
  <c r="AC168" i="7"/>
  <c r="AE168" i="7"/>
  <c r="AF168" i="7"/>
  <c r="AG168" i="7"/>
  <c r="A169" i="7"/>
  <c r="B169" i="7"/>
  <c r="D169" i="7"/>
  <c r="E169" i="7"/>
  <c r="F169" i="7"/>
  <c r="G169" i="7"/>
  <c r="H169" i="7"/>
  <c r="I169" i="7"/>
  <c r="K169" i="7"/>
  <c r="L169" i="7"/>
  <c r="M169" i="7"/>
  <c r="N169" i="7"/>
  <c r="O169" i="7"/>
  <c r="Q169" i="7"/>
  <c r="R169" i="7"/>
  <c r="S169" i="7"/>
  <c r="U169" i="7"/>
  <c r="V169" i="7"/>
  <c r="W169" i="7"/>
  <c r="X169" i="7"/>
  <c r="Y169" i="7"/>
  <c r="Z169" i="7"/>
  <c r="AA169" i="7"/>
  <c r="AC169" i="7"/>
  <c r="AE169" i="7"/>
  <c r="AF169" i="7"/>
  <c r="AG169" i="7"/>
  <c r="A170" i="7"/>
  <c r="B170" i="7"/>
  <c r="D170" i="7"/>
  <c r="E170" i="7"/>
  <c r="F170" i="7"/>
  <c r="G170" i="7"/>
  <c r="H170" i="7"/>
  <c r="I170" i="7"/>
  <c r="K170" i="7"/>
  <c r="L170" i="7"/>
  <c r="M170" i="7"/>
  <c r="N170" i="7"/>
  <c r="O170" i="7"/>
  <c r="Q170" i="7"/>
  <c r="R170" i="7"/>
  <c r="S170" i="7"/>
  <c r="U170" i="7"/>
  <c r="V170" i="7"/>
  <c r="W170" i="7"/>
  <c r="X170" i="7"/>
  <c r="Y170" i="7"/>
  <c r="Z170" i="7"/>
  <c r="AA170" i="7"/>
  <c r="AC170" i="7"/>
  <c r="AE170" i="7"/>
  <c r="AF170" i="7"/>
  <c r="AG170" i="7"/>
  <c r="A171" i="7"/>
  <c r="B171" i="7"/>
  <c r="D171" i="7"/>
  <c r="E171" i="7"/>
  <c r="F171" i="7"/>
  <c r="G171" i="7"/>
  <c r="H171" i="7"/>
  <c r="I171" i="7"/>
  <c r="K171" i="7"/>
  <c r="L171" i="7"/>
  <c r="M171" i="7"/>
  <c r="N171" i="7"/>
  <c r="O171" i="7"/>
  <c r="Q171" i="7"/>
  <c r="R171" i="7"/>
  <c r="S171" i="7"/>
  <c r="U171" i="7"/>
  <c r="V171" i="7"/>
  <c r="W171" i="7"/>
  <c r="X171" i="7"/>
  <c r="Y171" i="7"/>
  <c r="Z171" i="7"/>
  <c r="AA171" i="7"/>
  <c r="AC171" i="7"/>
  <c r="AE171" i="7"/>
  <c r="AF171" i="7"/>
  <c r="AG171" i="7"/>
  <c r="A172" i="7"/>
  <c r="B172" i="7"/>
  <c r="D172" i="7"/>
  <c r="E172" i="7"/>
  <c r="F172" i="7"/>
  <c r="G172" i="7"/>
  <c r="H172" i="7"/>
  <c r="I172" i="7"/>
  <c r="K172" i="7"/>
  <c r="L172" i="7"/>
  <c r="M172" i="7"/>
  <c r="N172" i="7"/>
  <c r="O172" i="7"/>
  <c r="Q172" i="7"/>
  <c r="R172" i="7"/>
  <c r="S172" i="7"/>
  <c r="U172" i="7"/>
  <c r="V172" i="7"/>
  <c r="W172" i="7"/>
  <c r="X172" i="7"/>
  <c r="Y172" i="7"/>
  <c r="Z172" i="7"/>
  <c r="AA172" i="7"/>
  <c r="AC172" i="7"/>
  <c r="AE172" i="7"/>
  <c r="AF172" i="7"/>
  <c r="AG172" i="7"/>
  <c r="A173" i="7"/>
  <c r="B173" i="7"/>
  <c r="D173" i="7"/>
  <c r="E173" i="7"/>
  <c r="F173" i="7"/>
  <c r="G173" i="7"/>
  <c r="H173" i="7"/>
  <c r="I173" i="7"/>
  <c r="K173" i="7"/>
  <c r="L173" i="7"/>
  <c r="M173" i="7"/>
  <c r="N173" i="7"/>
  <c r="O173" i="7"/>
  <c r="Q173" i="7"/>
  <c r="R173" i="7"/>
  <c r="S173" i="7"/>
  <c r="U173" i="7"/>
  <c r="V173" i="7"/>
  <c r="W173" i="7"/>
  <c r="X173" i="7"/>
  <c r="Y173" i="7"/>
  <c r="Z173" i="7"/>
  <c r="AA173" i="7"/>
  <c r="AC173" i="7"/>
  <c r="AE173" i="7"/>
  <c r="AF173" i="7"/>
  <c r="AG173" i="7"/>
  <c r="A174" i="7"/>
  <c r="B174" i="7"/>
  <c r="D174" i="7"/>
  <c r="E174" i="7"/>
  <c r="F174" i="7"/>
  <c r="G174" i="7"/>
  <c r="H174" i="7"/>
  <c r="I174" i="7"/>
  <c r="K174" i="7"/>
  <c r="L174" i="7"/>
  <c r="M174" i="7"/>
  <c r="N174" i="7"/>
  <c r="O174" i="7"/>
  <c r="Q174" i="7"/>
  <c r="R174" i="7"/>
  <c r="S174" i="7"/>
  <c r="U174" i="7"/>
  <c r="V174" i="7"/>
  <c r="W174" i="7"/>
  <c r="X174" i="7"/>
  <c r="Y174" i="7"/>
  <c r="Z174" i="7"/>
  <c r="AA174" i="7"/>
  <c r="AC174" i="7"/>
  <c r="AE174" i="7"/>
  <c r="AF174" i="7"/>
  <c r="AG174" i="7"/>
  <c r="A175" i="7"/>
  <c r="B175" i="7"/>
  <c r="D175" i="7"/>
  <c r="E175" i="7"/>
  <c r="F175" i="7"/>
  <c r="G175" i="7"/>
  <c r="H175" i="7"/>
  <c r="I175" i="7"/>
  <c r="K175" i="7"/>
  <c r="L175" i="7"/>
  <c r="M175" i="7"/>
  <c r="N175" i="7"/>
  <c r="O175" i="7"/>
  <c r="Q175" i="7"/>
  <c r="R175" i="7"/>
  <c r="S175" i="7"/>
  <c r="U175" i="7"/>
  <c r="V175" i="7"/>
  <c r="W175" i="7"/>
  <c r="X175" i="7"/>
  <c r="Y175" i="7"/>
  <c r="Z175" i="7"/>
  <c r="AA175" i="7"/>
  <c r="AC175" i="7"/>
  <c r="AE175" i="7"/>
  <c r="AF175" i="7"/>
  <c r="AG175" i="7"/>
  <c r="A176" i="7"/>
  <c r="B176" i="7"/>
  <c r="D176" i="7"/>
  <c r="E176" i="7"/>
  <c r="F176" i="7"/>
  <c r="G176" i="7"/>
  <c r="H176" i="7"/>
  <c r="I176" i="7"/>
  <c r="K176" i="7"/>
  <c r="L176" i="7"/>
  <c r="M176" i="7"/>
  <c r="N176" i="7"/>
  <c r="O176" i="7"/>
  <c r="Q176" i="7"/>
  <c r="R176" i="7"/>
  <c r="S176" i="7"/>
  <c r="U176" i="7"/>
  <c r="V176" i="7"/>
  <c r="W176" i="7"/>
  <c r="X176" i="7"/>
  <c r="Y176" i="7"/>
  <c r="Z176" i="7"/>
  <c r="AA176" i="7"/>
  <c r="AC176" i="7"/>
  <c r="AE176" i="7"/>
  <c r="AF176" i="7"/>
  <c r="AG176" i="7"/>
  <c r="A177" i="7"/>
  <c r="B177" i="7"/>
  <c r="D177" i="7"/>
  <c r="E177" i="7"/>
  <c r="F177" i="7"/>
  <c r="G177" i="7"/>
  <c r="H177" i="7"/>
  <c r="I177" i="7"/>
  <c r="K177" i="7"/>
  <c r="L177" i="7"/>
  <c r="M177" i="7"/>
  <c r="N177" i="7"/>
  <c r="O177" i="7"/>
  <c r="Q177" i="7"/>
  <c r="R177" i="7"/>
  <c r="S177" i="7"/>
  <c r="U177" i="7"/>
  <c r="V177" i="7"/>
  <c r="W177" i="7"/>
  <c r="X177" i="7"/>
  <c r="Y177" i="7"/>
  <c r="Z177" i="7"/>
  <c r="AA177" i="7"/>
  <c r="AC177" i="7"/>
  <c r="AE177" i="7"/>
  <c r="AF177" i="7"/>
  <c r="AG177" i="7"/>
  <c r="A178" i="7"/>
  <c r="B178" i="7"/>
  <c r="D178" i="7"/>
  <c r="E178" i="7"/>
  <c r="F178" i="7"/>
  <c r="G178" i="7"/>
  <c r="H178" i="7"/>
  <c r="I178" i="7"/>
  <c r="K178" i="7"/>
  <c r="L178" i="7"/>
  <c r="M178" i="7"/>
  <c r="N178" i="7"/>
  <c r="O178" i="7"/>
  <c r="Q178" i="7"/>
  <c r="R178" i="7"/>
  <c r="S178" i="7"/>
  <c r="U178" i="7"/>
  <c r="V178" i="7"/>
  <c r="W178" i="7"/>
  <c r="X178" i="7"/>
  <c r="Y178" i="7"/>
  <c r="Z178" i="7"/>
  <c r="AA178" i="7"/>
  <c r="AC178" i="7"/>
  <c r="AE178" i="7"/>
  <c r="AF178" i="7"/>
  <c r="AG178" i="7"/>
  <c r="A179" i="7"/>
  <c r="B179" i="7"/>
  <c r="D179" i="7"/>
  <c r="E179" i="7"/>
  <c r="F179" i="7"/>
  <c r="G179" i="7"/>
  <c r="H179" i="7"/>
  <c r="I179" i="7"/>
  <c r="K179" i="7"/>
  <c r="L179" i="7"/>
  <c r="M179" i="7"/>
  <c r="N179" i="7"/>
  <c r="O179" i="7"/>
  <c r="Q179" i="7"/>
  <c r="R179" i="7"/>
  <c r="S179" i="7"/>
  <c r="U179" i="7"/>
  <c r="V179" i="7"/>
  <c r="W179" i="7"/>
  <c r="X179" i="7"/>
  <c r="Y179" i="7"/>
  <c r="Z179" i="7"/>
  <c r="AA179" i="7"/>
  <c r="AC179" i="7"/>
  <c r="AE179" i="7"/>
  <c r="AF179" i="7"/>
  <c r="AG179" i="7"/>
  <c r="A180" i="7"/>
  <c r="B180" i="7"/>
  <c r="D180" i="7"/>
  <c r="E180" i="7"/>
  <c r="F180" i="7"/>
  <c r="G180" i="7"/>
  <c r="H180" i="7"/>
  <c r="I180" i="7"/>
  <c r="K180" i="7"/>
  <c r="L180" i="7"/>
  <c r="M180" i="7"/>
  <c r="N180" i="7"/>
  <c r="O180" i="7"/>
  <c r="Q180" i="7"/>
  <c r="R180" i="7"/>
  <c r="S180" i="7"/>
  <c r="U180" i="7"/>
  <c r="V180" i="7"/>
  <c r="W180" i="7"/>
  <c r="X180" i="7"/>
  <c r="Y180" i="7"/>
  <c r="Z180" i="7"/>
  <c r="AA180" i="7"/>
  <c r="AC180" i="7"/>
  <c r="AE180" i="7"/>
  <c r="AF180" i="7"/>
  <c r="AG180" i="7"/>
  <c r="A181" i="7"/>
  <c r="B181" i="7"/>
  <c r="D181" i="7"/>
  <c r="E181" i="7"/>
  <c r="F181" i="7"/>
  <c r="G181" i="7"/>
  <c r="H181" i="7"/>
  <c r="I181" i="7"/>
  <c r="K181" i="7"/>
  <c r="L181" i="7"/>
  <c r="M181" i="7"/>
  <c r="N181" i="7"/>
  <c r="O181" i="7"/>
  <c r="Q181" i="7"/>
  <c r="R181" i="7"/>
  <c r="S181" i="7"/>
  <c r="U181" i="7"/>
  <c r="V181" i="7"/>
  <c r="W181" i="7"/>
  <c r="X181" i="7"/>
  <c r="Y181" i="7"/>
  <c r="Z181" i="7"/>
  <c r="AA181" i="7"/>
  <c r="AC181" i="7"/>
  <c r="AE181" i="7"/>
  <c r="AF181" i="7"/>
  <c r="AG181" i="7"/>
  <c r="A182" i="7"/>
  <c r="B182" i="7"/>
  <c r="D182" i="7"/>
  <c r="E182" i="7"/>
  <c r="F182" i="7"/>
  <c r="G182" i="7"/>
  <c r="H182" i="7"/>
  <c r="I182" i="7"/>
  <c r="K182" i="7"/>
  <c r="L182" i="7"/>
  <c r="M182" i="7"/>
  <c r="N182" i="7"/>
  <c r="O182" i="7"/>
  <c r="Q182" i="7"/>
  <c r="R182" i="7"/>
  <c r="S182" i="7"/>
  <c r="U182" i="7"/>
  <c r="V182" i="7"/>
  <c r="W182" i="7"/>
  <c r="X182" i="7"/>
  <c r="Y182" i="7"/>
  <c r="Z182" i="7"/>
  <c r="AA182" i="7"/>
  <c r="AC182" i="7"/>
  <c r="AE182" i="7"/>
  <c r="AF182" i="7"/>
  <c r="AG182" i="7"/>
  <c r="A183" i="7"/>
  <c r="B183" i="7"/>
  <c r="D183" i="7"/>
  <c r="E183" i="7"/>
  <c r="F183" i="7"/>
  <c r="G183" i="7"/>
  <c r="H183" i="7"/>
  <c r="I183" i="7"/>
  <c r="K183" i="7"/>
  <c r="L183" i="7"/>
  <c r="M183" i="7"/>
  <c r="N183" i="7"/>
  <c r="O183" i="7"/>
  <c r="Q183" i="7"/>
  <c r="R183" i="7"/>
  <c r="S183" i="7"/>
  <c r="U183" i="7"/>
  <c r="V183" i="7"/>
  <c r="W183" i="7"/>
  <c r="X183" i="7"/>
  <c r="Y183" i="7"/>
  <c r="Z183" i="7"/>
  <c r="AA183" i="7"/>
  <c r="AC183" i="7"/>
  <c r="AE183" i="7"/>
  <c r="AF183" i="7"/>
  <c r="AG183" i="7"/>
  <c r="A184" i="7"/>
  <c r="B184" i="7"/>
  <c r="D184" i="7"/>
  <c r="E184" i="7"/>
  <c r="F184" i="7"/>
  <c r="G184" i="7"/>
  <c r="H184" i="7"/>
  <c r="I184" i="7"/>
  <c r="K184" i="7"/>
  <c r="L184" i="7"/>
  <c r="M184" i="7"/>
  <c r="N184" i="7"/>
  <c r="O184" i="7"/>
  <c r="Q184" i="7"/>
  <c r="R184" i="7"/>
  <c r="S184" i="7"/>
  <c r="U184" i="7"/>
  <c r="V184" i="7"/>
  <c r="W184" i="7"/>
  <c r="X184" i="7"/>
  <c r="Y184" i="7"/>
  <c r="Z184" i="7"/>
  <c r="AA184" i="7"/>
  <c r="AC184" i="7"/>
  <c r="AE184" i="7"/>
  <c r="AF184" i="7"/>
  <c r="AG184" i="7"/>
  <c r="A185" i="7"/>
  <c r="B185" i="7"/>
  <c r="D185" i="7"/>
  <c r="E185" i="7"/>
  <c r="F185" i="7"/>
  <c r="G185" i="7"/>
  <c r="H185" i="7"/>
  <c r="I185" i="7"/>
  <c r="K185" i="7"/>
  <c r="L185" i="7"/>
  <c r="M185" i="7"/>
  <c r="N185" i="7"/>
  <c r="O185" i="7"/>
  <c r="Q185" i="7"/>
  <c r="R185" i="7"/>
  <c r="S185" i="7"/>
  <c r="U185" i="7"/>
  <c r="V185" i="7"/>
  <c r="W185" i="7"/>
  <c r="X185" i="7"/>
  <c r="Y185" i="7"/>
  <c r="Z185" i="7"/>
  <c r="AA185" i="7"/>
  <c r="AC185" i="7"/>
  <c r="AE185" i="7"/>
  <c r="AF185" i="7"/>
  <c r="AG185" i="7"/>
  <c r="A186" i="7"/>
  <c r="B186" i="7"/>
  <c r="D186" i="7"/>
  <c r="E186" i="7"/>
  <c r="F186" i="7"/>
  <c r="G186" i="7"/>
  <c r="H186" i="7"/>
  <c r="I186" i="7"/>
  <c r="K186" i="7"/>
  <c r="L186" i="7"/>
  <c r="M186" i="7"/>
  <c r="N186" i="7"/>
  <c r="O186" i="7"/>
  <c r="Q186" i="7"/>
  <c r="R186" i="7"/>
  <c r="S186" i="7"/>
  <c r="U186" i="7"/>
  <c r="V186" i="7"/>
  <c r="W186" i="7"/>
  <c r="X186" i="7"/>
  <c r="Y186" i="7"/>
  <c r="Z186" i="7"/>
  <c r="AA186" i="7"/>
  <c r="AC186" i="7"/>
  <c r="AE186" i="7"/>
  <c r="AF186" i="7"/>
  <c r="AG186" i="7"/>
  <c r="A187" i="7"/>
  <c r="B187" i="7"/>
  <c r="D187" i="7"/>
  <c r="E187" i="7"/>
  <c r="F187" i="7"/>
  <c r="G187" i="7"/>
  <c r="H187" i="7"/>
  <c r="I187" i="7"/>
  <c r="K187" i="7"/>
  <c r="L187" i="7"/>
  <c r="M187" i="7"/>
  <c r="N187" i="7"/>
  <c r="O187" i="7"/>
  <c r="Q187" i="7"/>
  <c r="R187" i="7"/>
  <c r="S187" i="7"/>
  <c r="U187" i="7"/>
  <c r="V187" i="7"/>
  <c r="W187" i="7"/>
  <c r="X187" i="7"/>
  <c r="Y187" i="7"/>
  <c r="Z187" i="7"/>
  <c r="AA187" i="7"/>
  <c r="AC187" i="7"/>
  <c r="AE187" i="7"/>
  <c r="AF187" i="7"/>
  <c r="AG187" i="7"/>
  <c r="A188" i="7"/>
  <c r="B188" i="7"/>
  <c r="D188" i="7"/>
  <c r="E188" i="7"/>
  <c r="F188" i="7"/>
  <c r="G188" i="7"/>
  <c r="H188" i="7"/>
  <c r="I188" i="7"/>
  <c r="K188" i="7"/>
  <c r="L188" i="7"/>
  <c r="M188" i="7"/>
  <c r="N188" i="7"/>
  <c r="O188" i="7"/>
  <c r="Q188" i="7"/>
  <c r="R188" i="7"/>
  <c r="S188" i="7"/>
  <c r="U188" i="7"/>
  <c r="V188" i="7"/>
  <c r="W188" i="7"/>
  <c r="X188" i="7"/>
  <c r="Y188" i="7"/>
  <c r="Z188" i="7"/>
  <c r="AA188" i="7"/>
  <c r="AC188" i="7"/>
  <c r="AE188" i="7"/>
  <c r="AF188" i="7"/>
  <c r="AG188" i="7"/>
  <c r="A189" i="7"/>
  <c r="B189" i="7"/>
  <c r="D189" i="7"/>
  <c r="E189" i="7"/>
  <c r="F189" i="7"/>
  <c r="G189" i="7"/>
  <c r="H189" i="7"/>
  <c r="I189" i="7"/>
  <c r="K189" i="7"/>
  <c r="L189" i="7"/>
  <c r="M189" i="7"/>
  <c r="N189" i="7"/>
  <c r="O189" i="7"/>
  <c r="Q189" i="7"/>
  <c r="R189" i="7"/>
  <c r="S189" i="7"/>
  <c r="U189" i="7"/>
  <c r="V189" i="7"/>
  <c r="W189" i="7"/>
  <c r="X189" i="7"/>
  <c r="Y189" i="7"/>
  <c r="Z189" i="7"/>
  <c r="AA189" i="7"/>
  <c r="AC189" i="7"/>
  <c r="AE189" i="7"/>
  <c r="AF189" i="7"/>
  <c r="AG189" i="7"/>
  <c r="A190" i="7"/>
  <c r="B190" i="7"/>
  <c r="D190" i="7"/>
  <c r="E190" i="7"/>
  <c r="F190" i="7"/>
  <c r="G190" i="7"/>
  <c r="H190" i="7"/>
  <c r="I190" i="7"/>
  <c r="K190" i="7"/>
  <c r="L190" i="7"/>
  <c r="M190" i="7"/>
  <c r="N190" i="7"/>
  <c r="O190" i="7"/>
  <c r="Q190" i="7"/>
  <c r="R190" i="7"/>
  <c r="S190" i="7"/>
  <c r="U190" i="7"/>
  <c r="V190" i="7"/>
  <c r="W190" i="7"/>
  <c r="X190" i="7"/>
  <c r="Y190" i="7"/>
  <c r="Z190" i="7"/>
  <c r="AA190" i="7"/>
  <c r="AC190" i="7"/>
  <c r="AE190" i="7"/>
  <c r="AF190" i="7"/>
  <c r="AG190" i="7"/>
  <c r="A191" i="7"/>
  <c r="B191" i="7"/>
  <c r="D191" i="7"/>
  <c r="E191" i="7"/>
  <c r="F191" i="7"/>
  <c r="G191" i="7"/>
  <c r="H191" i="7"/>
  <c r="I191" i="7"/>
  <c r="K191" i="7"/>
  <c r="L191" i="7"/>
  <c r="M191" i="7"/>
  <c r="N191" i="7"/>
  <c r="O191" i="7"/>
  <c r="Q191" i="7"/>
  <c r="R191" i="7"/>
  <c r="S191" i="7"/>
  <c r="U191" i="7"/>
  <c r="V191" i="7"/>
  <c r="W191" i="7"/>
  <c r="X191" i="7"/>
  <c r="Y191" i="7"/>
  <c r="Z191" i="7"/>
  <c r="AA191" i="7"/>
  <c r="AC191" i="7"/>
  <c r="AE191" i="7"/>
  <c r="AF191" i="7"/>
  <c r="AG191" i="7"/>
  <c r="A192" i="7"/>
  <c r="B192" i="7"/>
  <c r="D192" i="7"/>
  <c r="E192" i="7"/>
  <c r="F192" i="7"/>
  <c r="G192" i="7"/>
  <c r="H192" i="7"/>
  <c r="I192" i="7"/>
  <c r="K192" i="7"/>
  <c r="L192" i="7"/>
  <c r="M192" i="7"/>
  <c r="N192" i="7"/>
  <c r="O192" i="7"/>
  <c r="Q192" i="7"/>
  <c r="R192" i="7"/>
  <c r="S192" i="7"/>
  <c r="U192" i="7"/>
  <c r="V192" i="7"/>
  <c r="W192" i="7"/>
  <c r="X192" i="7"/>
  <c r="Y192" i="7"/>
  <c r="Z192" i="7"/>
  <c r="AA192" i="7"/>
  <c r="AC192" i="7"/>
  <c r="AE192" i="7"/>
  <c r="AF192" i="7"/>
  <c r="AG192" i="7"/>
  <c r="A193" i="7"/>
  <c r="B193" i="7"/>
  <c r="D193" i="7"/>
  <c r="E193" i="7"/>
  <c r="F193" i="7"/>
  <c r="G193" i="7"/>
  <c r="H193" i="7"/>
  <c r="I193" i="7"/>
  <c r="K193" i="7"/>
  <c r="L193" i="7"/>
  <c r="M193" i="7"/>
  <c r="N193" i="7"/>
  <c r="O193" i="7"/>
  <c r="Q193" i="7"/>
  <c r="R193" i="7"/>
  <c r="S193" i="7"/>
  <c r="U193" i="7"/>
  <c r="V193" i="7"/>
  <c r="W193" i="7"/>
  <c r="X193" i="7"/>
  <c r="Y193" i="7"/>
  <c r="Z193" i="7"/>
  <c r="AA193" i="7"/>
  <c r="AC193" i="7"/>
  <c r="AE193" i="7"/>
  <c r="AF193" i="7"/>
  <c r="AG193" i="7"/>
  <c r="A194" i="7"/>
  <c r="B194" i="7"/>
  <c r="D194" i="7"/>
  <c r="E194" i="7"/>
  <c r="F194" i="7"/>
  <c r="G194" i="7"/>
  <c r="H194" i="7"/>
  <c r="I194" i="7"/>
  <c r="K194" i="7"/>
  <c r="L194" i="7"/>
  <c r="M194" i="7"/>
  <c r="N194" i="7"/>
  <c r="O194" i="7"/>
  <c r="Q194" i="7"/>
  <c r="R194" i="7"/>
  <c r="S194" i="7"/>
  <c r="U194" i="7"/>
  <c r="V194" i="7"/>
  <c r="W194" i="7"/>
  <c r="X194" i="7"/>
  <c r="Y194" i="7"/>
  <c r="Z194" i="7"/>
  <c r="AA194" i="7"/>
  <c r="AC194" i="7"/>
  <c r="AE194" i="7"/>
  <c r="AF194" i="7"/>
  <c r="AG194" i="7"/>
  <c r="A195" i="7"/>
  <c r="B195" i="7"/>
  <c r="D195" i="7"/>
  <c r="E195" i="7"/>
  <c r="F195" i="7"/>
  <c r="G195" i="7"/>
  <c r="H195" i="7"/>
  <c r="I195" i="7"/>
  <c r="K195" i="7"/>
  <c r="L195" i="7"/>
  <c r="M195" i="7"/>
  <c r="N195" i="7"/>
  <c r="O195" i="7"/>
  <c r="Q195" i="7"/>
  <c r="R195" i="7"/>
  <c r="S195" i="7"/>
  <c r="U195" i="7"/>
  <c r="V195" i="7"/>
  <c r="W195" i="7"/>
  <c r="X195" i="7"/>
  <c r="Y195" i="7"/>
  <c r="Z195" i="7"/>
  <c r="AA195" i="7"/>
  <c r="AC195" i="7"/>
  <c r="AE195" i="7"/>
  <c r="AF195" i="7"/>
  <c r="AG195" i="7"/>
  <c r="A196" i="7"/>
  <c r="B196" i="7"/>
  <c r="D196" i="7"/>
  <c r="E196" i="7"/>
  <c r="F196" i="7"/>
  <c r="G196" i="7"/>
  <c r="H196" i="7"/>
  <c r="I196" i="7"/>
  <c r="K196" i="7"/>
  <c r="L196" i="7"/>
  <c r="M196" i="7"/>
  <c r="N196" i="7"/>
  <c r="O196" i="7"/>
  <c r="Q196" i="7"/>
  <c r="R196" i="7"/>
  <c r="S196" i="7"/>
  <c r="U196" i="7"/>
  <c r="V196" i="7"/>
  <c r="W196" i="7"/>
  <c r="X196" i="7"/>
  <c r="Y196" i="7"/>
  <c r="Z196" i="7"/>
  <c r="AA196" i="7"/>
  <c r="AC196" i="7"/>
  <c r="AE196" i="7"/>
  <c r="AF196" i="7"/>
  <c r="AG196" i="7"/>
  <c r="A197" i="7"/>
  <c r="B197" i="7"/>
  <c r="D197" i="7"/>
  <c r="E197" i="7"/>
  <c r="F197" i="7"/>
  <c r="G197" i="7"/>
  <c r="H197" i="7"/>
  <c r="I197" i="7"/>
  <c r="K197" i="7"/>
  <c r="L197" i="7"/>
  <c r="M197" i="7"/>
  <c r="N197" i="7"/>
  <c r="O197" i="7"/>
  <c r="Q197" i="7"/>
  <c r="R197" i="7"/>
  <c r="S197" i="7"/>
  <c r="U197" i="7"/>
  <c r="V197" i="7"/>
  <c r="W197" i="7"/>
  <c r="X197" i="7"/>
  <c r="Y197" i="7"/>
  <c r="Z197" i="7"/>
  <c r="AA197" i="7"/>
  <c r="AC197" i="7"/>
  <c r="AE197" i="7"/>
  <c r="AF197" i="7"/>
  <c r="AG197" i="7"/>
  <c r="A198" i="7"/>
  <c r="B198" i="7"/>
  <c r="D198" i="7"/>
  <c r="E198" i="7"/>
  <c r="F198" i="7"/>
  <c r="G198" i="7"/>
  <c r="H198" i="7"/>
  <c r="I198" i="7"/>
  <c r="K198" i="7"/>
  <c r="L198" i="7"/>
  <c r="M198" i="7"/>
  <c r="N198" i="7"/>
  <c r="O198" i="7"/>
  <c r="Q198" i="7"/>
  <c r="R198" i="7"/>
  <c r="S198" i="7"/>
  <c r="U198" i="7"/>
  <c r="V198" i="7"/>
  <c r="W198" i="7"/>
  <c r="X198" i="7"/>
  <c r="Y198" i="7"/>
  <c r="Z198" i="7"/>
  <c r="AA198" i="7"/>
  <c r="AC198" i="7"/>
  <c r="AE198" i="7"/>
  <c r="AF198" i="7"/>
  <c r="AG198" i="7"/>
  <c r="A199" i="7"/>
  <c r="B199" i="7"/>
  <c r="D199" i="7"/>
  <c r="E199" i="7"/>
  <c r="F199" i="7"/>
  <c r="G199" i="7"/>
  <c r="H199" i="7"/>
  <c r="I199" i="7"/>
  <c r="K199" i="7"/>
  <c r="L199" i="7"/>
  <c r="M199" i="7"/>
  <c r="N199" i="7"/>
  <c r="O199" i="7"/>
  <c r="Q199" i="7"/>
  <c r="R199" i="7"/>
  <c r="S199" i="7"/>
  <c r="U199" i="7"/>
  <c r="V199" i="7"/>
  <c r="W199" i="7"/>
  <c r="X199" i="7"/>
  <c r="Y199" i="7"/>
  <c r="Z199" i="7"/>
  <c r="AA199" i="7"/>
  <c r="AC199" i="7"/>
  <c r="AE199" i="7"/>
  <c r="AF199" i="7"/>
  <c r="AG199" i="7"/>
  <c r="A200" i="7"/>
  <c r="B200" i="7"/>
  <c r="D200" i="7"/>
  <c r="E200" i="7"/>
  <c r="F200" i="7"/>
  <c r="G200" i="7"/>
  <c r="H200" i="7"/>
  <c r="I200" i="7"/>
  <c r="K200" i="7"/>
  <c r="L200" i="7"/>
  <c r="M200" i="7"/>
  <c r="N200" i="7"/>
  <c r="O200" i="7"/>
  <c r="Q200" i="7"/>
  <c r="R200" i="7"/>
  <c r="S200" i="7"/>
  <c r="U200" i="7"/>
  <c r="V200" i="7"/>
  <c r="W200" i="7"/>
  <c r="X200" i="7"/>
  <c r="Y200" i="7"/>
  <c r="Z200" i="7"/>
  <c r="AA200" i="7"/>
  <c r="AC200" i="7"/>
  <c r="AE200" i="7"/>
  <c r="AF200" i="7"/>
  <c r="AG200" i="7"/>
  <c r="A201" i="7"/>
  <c r="B201" i="7"/>
  <c r="D201" i="7"/>
  <c r="E201" i="7"/>
  <c r="F201" i="7"/>
  <c r="G201" i="7"/>
  <c r="H201" i="7"/>
  <c r="I201" i="7"/>
  <c r="K201" i="7"/>
  <c r="L201" i="7"/>
  <c r="M201" i="7"/>
  <c r="N201" i="7"/>
  <c r="O201" i="7"/>
  <c r="Q201" i="7"/>
  <c r="R201" i="7"/>
  <c r="S201" i="7"/>
  <c r="U201" i="7"/>
  <c r="V201" i="7"/>
  <c r="W201" i="7"/>
  <c r="X201" i="7"/>
  <c r="Y201" i="7"/>
  <c r="Z201" i="7"/>
  <c r="AA201" i="7"/>
  <c r="AC201" i="7"/>
  <c r="AE201" i="7"/>
  <c r="AF201" i="7"/>
  <c r="AG201" i="7"/>
  <c r="A202" i="7"/>
  <c r="B202" i="7"/>
  <c r="D202" i="7"/>
  <c r="E202" i="7"/>
  <c r="F202" i="7"/>
  <c r="G202" i="7"/>
  <c r="H202" i="7"/>
  <c r="I202" i="7"/>
  <c r="K202" i="7"/>
  <c r="L202" i="7"/>
  <c r="M202" i="7"/>
  <c r="N202" i="7"/>
  <c r="O202" i="7"/>
  <c r="Q202" i="7"/>
  <c r="R202" i="7"/>
  <c r="S202" i="7"/>
  <c r="U202" i="7"/>
  <c r="V202" i="7"/>
  <c r="W202" i="7"/>
  <c r="X202" i="7"/>
  <c r="Y202" i="7"/>
  <c r="Z202" i="7"/>
  <c r="AA202" i="7"/>
  <c r="AC202" i="7"/>
  <c r="AE202" i="7"/>
  <c r="AF202" i="7"/>
  <c r="AG202" i="7"/>
  <c r="A203" i="7"/>
  <c r="B203" i="7"/>
  <c r="D203" i="7"/>
  <c r="E203" i="7"/>
  <c r="F203" i="7"/>
  <c r="G203" i="7"/>
  <c r="H203" i="7"/>
  <c r="I203" i="7"/>
  <c r="K203" i="7"/>
  <c r="L203" i="7"/>
  <c r="M203" i="7"/>
  <c r="N203" i="7"/>
  <c r="O203" i="7"/>
  <c r="Q203" i="7"/>
  <c r="R203" i="7"/>
  <c r="S203" i="7"/>
  <c r="U203" i="7"/>
  <c r="V203" i="7"/>
  <c r="W203" i="7"/>
  <c r="X203" i="7"/>
  <c r="Y203" i="7"/>
  <c r="Z203" i="7"/>
  <c r="AA203" i="7"/>
  <c r="AC203" i="7"/>
  <c r="AE203" i="7"/>
  <c r="AF203" i="7"/>
  <c r="AG203" i="7"/>
  <c r="A204" i="7"/>
  <c r="B204" i="7"/>
  <c r="D204" i="7"/>
  <c r="E204" i="7"/>
  <c r="F204" i="7"/>
  <c r="G204" i="7"/>
  <c r="H204" i="7"/>
  <c r="I204" i="7"/>
  <c r="K204" i="7"/>
  <c r="L204" i="7"/>
  <c r="M204" i="7"/>
  <c r="N204" i="7"/>
  <c r="O204" i="7"/>
  <c r="Q204" i="7"/>
  <c r="R204" i="7"/>
  <c r="S204" i="7"/>
  <c r="U204" i="7"/>
  <c r="V204" i="7"/>
  <c r="W204" i="7"/>
  <c r="X204" i="7"/>
  <c r="Y204" i="7"/>
  <c r="Z204" i="7"/>
  <c r="AA204" i="7"/>
  <c r="AC204" i="7"/>
  <c r="AE204" i="7"/>
  <c r="AF204" i="7"/>
  <c r="AG204" i="7"/>
  <c r="A205" i="7"/>
  <c r="B205" i="7"/>
  <c r="D205" i="7"/>
  <c r="E205" i="7"/>
  <c r="F205" i="7"/>
  <c r="G205" i="7"/>
  <c r="H205" i="7"/>
  <c r="I205" i="7"/>
  <c r="K205" i="7"/>
  <c r="L205" i="7"/>
  <c r="M205" i="7"/>
  <c r="N205" i="7"/>
  <c r="O205" i="7"/>
  <c r="Q205" i="7"/>
  <c r="R205" i="7"/>
  <c r="S205" i="7"/>
  <c r="U205" i="7"/>
  <c r="V205" i="7"/>
  <c r="W205" i="7"/>
  <c r="X205" i="7"/>
  <c r="Y205" i="7"/>
  <c r="Z205" i="7"/>
  <c r="AA205" i="7"/>
  <c r="AC205" i="7"/>
  <c r="AE205" i="7"/>
  <c r="AF205" i="7"/>
  <c r="AG205" i="7"/>
  <c r="A206" i="7"/>
  <c r="B206" i="7"/>
  <c r="D206" i="7"/>
  <c r="E206" i="7"/>
  <c r="F206" i="7"/>
  <c r="G206" i="7"/>
  <c r="H206" i="7"/>
  <c r="I206" i="7"/>
  <c r="K206" i="7"/>
  <c r="L206" i="7"/>
  <c r="M206" i="7"/>
  <c r="N206" i="7"/>
  <c r="O206" i="7"/>
  <c r="Q206" i="7"/>
  <c r="R206" i="7"/>
  <c r="S206" i="7"/>
  <c r="U206" i="7"/>
  <c r="V206" i="7"/>
  <c r="W206" i="7"/>
  <c r="X206" i="7"/>
  <c r="Y206" i="7"/>
  <c r="Z206" i="7"/>
  <c r="AA206" i="7"/>
  <c r="AC206" i="7"/>
  <c r="AE206" i="7"/>
  <c r="AF206" i="7"/>
  <c r="AG206" i="7"/>
  <c r="A207" i="7"/>
  <c r="B207" i="7"/>
  <c r="D207" i="7"/>
  <c r="E207" i="7"/>
  <c r="F207" i="7"/>
  <c r="G207" i="7"/>
  <c r="H207" i="7"/>
  <c r="I207" i="7"/>
  <c r="K207" i="7"/>
  <c r="L207" i="7"/>
  <c r="M207" i="7"/>
  <c r="N207" i="7"/>
  <c r="O207" i="7"/>
  <c r="Q207" i="7"/>
  <c r="R207" i="7"/>
  <c r="S207" i="7"/>
  <c r="U207" i="7"/>
  <c r="V207" i="7"/>
  <c r="W207" i="7"/>
  <c r="X207" i="7"/>
  <c r="Y207" i="7"/>
  <c r="Z207" i="7"/>
  <c r="AA207" i="7"/>
  <c r="AC207" i="7"/>
  <c r="AE207" i="7"/>
  <c r="AF207" i="7"/>
  <c r="AG207" i="7"/>
  <c r="A208" i="7"/>
  <c r="B208" i="7"/>
  <c r="D208" i="7"/>
  <c r="E208" i="7"/>
  <c r="F208" i="7"/>
  <c r="G208" i="7"/>
  <c r="H208" i="7"/>
  <c r="I208" i="7"/>
  <c r="K208" i="7"/>
  <c r="L208" i="7"/>
  <c r="M208" i="7"/>
  <c r="N208" i="7"/>
  <c r="O208" i="7"/>
  <c r="Q208" i="7"/>
  <c r="R208" i="7"/>
  <c r="S208" i="7"/>
  <c r="U208" i="7"/>
  <c r="V208" i="7"/>
  <c r="W208" i="7"/>
  <c r="X208" i="7"/>
  <c r="Y208" i="7"/>
  <c r="Z208" i="7"/>
  <c r="AA208" i="7"/>
  <c r="AC208" i="7"/>
  <c r="AE208" i="7"/>
  <c r="AF208" i="7"/>
  <c r="AG208" i="7"/>
  <c r="A209" i="7"/>
  <c r="B209" i="7"/>
  <c r="D209" i="7"/>
  <c r="E209" i="7"/>
  <c r="F209" i="7"/>
  <c r="G209" i="7"/>
  <c r="H209" i="7"/>
  <c r="I209" i="7"/>
  <c r="K209" i="7"/>
  <c r="L209" i="7"/>
  <c r="M209" i="7"/>
  <c r="N209" i="7"/>
  <c r="O209" i="7"/>
  <c r="Q209" i="7"/>
  <c r="R209" i="7"/>
  <c r="S209" i="7"/>
  <c r="U209" i="7"/>
  <c r="V209" i="7"/>
  <c r="W209" i="7"/>
  <c r="X209" i="7"/>
  <c r="Y209" i="7"/>
  <c r="Z209" i="7"/>
  <c r="AA209" i="7"/>
  <c r="AC209" i="7"/>
  <c r="AE209" i="7"/>
  <c r="AF209" i="7"/>
  <c r="AG209" i="7"/>
  <c r="A210" i="7"/>
  <c r="B210" i="7"/>
  <c r="D210" i="7"/>
  <c r="E210" i="7"/>
  <c r="F210" i="7"/>
  <c r="G210" i="7"/>
  <c r="H210" i="7"/>
  <c r="I210" i="7"/>
  <c r="K210" i="7"/>
  <c r="L210" i="7"/>
  <c r="M210" i="7"/>
  <c r="N210" i="7"/>
  <c r="O210" i="7"/>
  <c r="Q210" i="7"/>
  <c r="R210" i="7"/>
  <c r="S210" i="7"/>
  <c r="U210" i="7"/>
  <c r="V210" i="7"/>
  <c r="W210" i="7"/>
  <c r="X210" i="7"/>
  <c r="Y210" i="7"/>
  <c r="Z210" i="7"/>
  <c r="AA210" i="7"/>
  <c r="AC210" i="7"/>
  <c r="AE210" i="7"/>
  <c r="AF210" i="7"/>
  <c r="AG210" i="7"/>
  <c r="A211" i="7"/>
  <c r="B211" i="7"/>
  <c r="D211" i="7"/>
  <c r="E211" i="7"/>
  <c r="F211" i="7"/>
  <c r="G211" i="7"/>
  <c r="H211" i="7"/>
  <c r="I211" i="7"/>
  <c r="K211" i="7"/>
  <c r="L211" i="7"/>
  <c r="M211" i="7"/>
  <c r="N211" i="7"/>
  <c r="O211" i="7"/>
  <c r="Q211" i="7"/>
  <c r="R211" i="7"/>
  <c r="S211" i="7"/>
  <c r="U211" i="7"/>
  <c r="V211" i="7"/>
  <c r="W211" i="7"/>
  <c r="X211" i="7"/>
  <c r="Y211" i="7"/>
  <c r="Z211" i="7"/>
  <c r="AA211" i="7"/>
  <c r="AC211" i="7"/>
  <c r="AE211" i="7"/>
  <c r="AF211" i="7"/>
  <c r="AG211" i="7"/>
  <c r="A212" i="7"/>
  <c r="B212" i="7"/>
  <c r="D212" i="7"/>
  <c r="E212" i="7"/>
  <c r="F212" i="7"/>
  <c r="G212" i="7"/>
  <c r="H212" i="7"/>
  <c r="I212" i="7"/>
  <c r="K212" i="7"/>
  <c r="L212" i="7"/>
  <c r="M212" i="7"/>
  <c r="N212" i="7"/>
  <c r="O212" i="7"/>
  <c r="Q212" i="7"/>
  <c r="R212" i="7"/>
  <c r="S212" i="7"/>
  <c r="U212" i="7"/>
  <c r="V212" i="7"/>
  <c r="W212" i="7"/>
  <c r="X212" i="7"/>
  <c r="Y212" i="7"/>
  <c r="Z212" i="7"/>
  <c r="AA212" i="7"/>
  <c r="AC212" i="7"/>
  <c r="AE212" i="7"/>
  <c r="AF212" i="7"/>
  <c r="AG212" i="7"/>
  <c r="A213" i="7"/>
  <c r="B213" i="7"/>
  <c r="D213" i="7"/>
  <c r="E213" i="7"/>
  <c r="F213" i="7"/>
  <c r="G213" i="7"/>
  <c r="H213" i="7"/>
  <c r="I213" i="7"/>
  <c r="K213" i="7"/>
  <c r="L213" i="7"/>
  <c r="M213" i="7"/>
  <c r="N213" i="7"/>
  <c r="O213" i="7"/>
  <c r="Q213" i="7"/>
  <c r="R213" i="7"/>
  <c r="S213" i="7"/>
  <c r="U213" i="7"/>
  <c r="V213" i="7"/>
  <c r="W213" i="7"/>
  <c r="X213" i="7"/>
  <c r="Y213" i="7"/>
  <c r="Z213" i="7"/>
  <c r="AA213" i="7"/>
  <c r="AC213" i="7"/>
  <c r="AE213" i="7"/>
  <c r="AF213" i="7"/>
  <c r="AG213" i="7"/>
  <c r="A214" i="7"/>
  <c r="B214" i="7"/>
  <c r="D214" i="7"/>
  <c r="E214" i="7"/>
  <c r="F214" i="7"/>
  <c r="G214" i="7"/>
  <c r="H214" i="7"/>
  <c r="I214" i="7"/>
  <c r="K214" i="7"/>
  <c r="L214" i="7"/>
  <c r="M214" i="7"/>
  <c r="N214" i="7"/>
  <c r="O214" i="7"/>
  <c r="Q214" i="7"/>
  <c r="R214" i="7"/>
  <c r="S214" i="7"/>
  <c r="U214" i="7"/>
  <c r="V214" i="7"/>
  <c r="W214" i="7"/>
  <c r="X214" i="7"/>
  <c r="Y214" i="7"/>
  <c r="Z214" i="7"/>
  <c r="AA214" i="7"/>
  <c r="AC214" i="7"/>
  <c r="AE214" i="7"/>
  <c r="AF214" i="7"/>
  <c r="AG214" i="7"/>
  <c r="A215" i="7"/>
  <c r="B215" i="7"/>
  <c r="D215" i="7"/>
  <c r="E215" i="7"/>
  <c r="F215" i="7"/>
  <c r="G215" i="7"/>
  <c r="H215" i="7"/>
  <c r="I215" i="7"/>
  <c r="K215" i="7"/>
  <c r="L215" i="7"/>
  <c r="M215" i="7"/>
  <c r="N215" i="7"/>
  <c r="O215" i="7"/>
  <c r="Q215" i="7"/>
  <c r="R215" i="7"/>
  <c r="S215" i="7"/>
  <c r="U215" i="7"/>
  <c r="V215" i="7"/>
  <c r="W215" i="7"/>
  <c r="X215" i="7"/>
  <c r="Y215" i="7"/>
  <c r="Z215" i="7"/>
  <c r="AA215" i="7"/>
  <c r="AC215" i="7"/>
  <c r="AE215" i="7"/>
  <c r="AF215" i="7"/>
  <c r="AG215" i="7"/>
  <c r="A216" i="7"/>
  <c r="B216" i="7"/>
  <c r="D216" i="7"/>
  <c r="E216" i="7"/>
  <c r="F216" i="7"/>
  <c r="G216" i="7"/>
  <c r="H216" i="7"/>
  <c r="I216" i="7"/>
  <c r="K216" i="7"/>
  <c r="L216" i="7"/>
  <c r="M216" i="7"/>
  <c r="N216" i="7"/>
  <c r="O216" i="7"/>
  <c r="Q216" i="7"/>
  <c r="R216" i="7"/>
  <c r="S216" i="7"/>
  <c r="U216" i="7"/>
  <c r="V216" i="7"/>
  <c r="W216" i="7"/>
  <c r="X216" i="7"/>
  <c r="Y216" i="7"/>
  <c r="Z216" i="7"/>
  <c r="AA216" i="7"/>
  <c r="AC216" i="7"/>
  <c r="AE216" i="7"/>
  <c r="AF216" i="7"/>
  <c r="AG216" i="7"/>
  <c r="A217" i="7"/>
  <c r="B217" i="7"/>
  <c r="D217" i="7"/>
  <c r="E217" i="7"/>
  <c r="F217" i="7"/>
  <c r="G217" i="7"/>
  <c r="H217" i="7"/>
  <c r="I217" i="7"/>
  <c r="K217" i="7"/>
  <c r="L217" i="7"/>
  <c r="M217" i="7"/>
  <c r="N217" i="7"/>
  <c r="O217" i="7"/>
  <c r="Q217" i="7"/>
  <c r="R217" i="7"/>
  <c r="S217" i="7"/>
  <c r="U217" i="7"/>
  <c r="V217" i="7"/>
  <c r="W217" i="7"/>
  <c r="X217" i="7"/>
  <c r="Y217" i="7"/>
  <c r="Z217" i="7"/>
  <c r="AA217" i="7"/>
  <c r="AC217" i="7"/>
  <c r="AE217" i="7"/>
  <c r="AF217" i="7"/>
  <c r="AG217" i="7"/>
  <c r="A218" i="7"/>
  <c r="B218" i="7"/>
  <c r="D218" i="7"/>
  <c r="E218" i="7"/>
  <c r="F218" i="7"/>
  <c r="G218" i="7"/>
  <c r="H218" i="7"/>
  <c r="I218" i="7"/>
  <c r="K218" i="7"/>
  <c r="L218" i="7"/>
  <c r="M218" i="7"/>
  <c r="N218" i="7"/>
  <c r="O218" i="7"/>
  <c r="Q218" i="7"/>
  <c r="R218" i="7"/>
  <c r="S218" i="7"/>
  <c r="U218" i="7"/>
  <c r="V218" i="7"/>
  <c r="W218" i="7"/>
  <c r="X218" i="7"/>
  <c r="Y218" i="7"/>
  <c r="Z218" i="7"/>
  <c r="AA218" i="7"/>
  <c r="AC218" i="7"/>
  <c r="AE218" i="7"/>
  <c r="AF218" i="7"/>
  <c r="AG218" i="7"/>
  <c r="A219" i="7"/>
  <c r="B219" i="7"/>
  <c r="D219" i="7"/>
  <c r="E219" i="7"/>
  <c r="F219" i="7"/>
  <c r="G219" i="7"/>
  <c r="H219" i="7"/>
  <c r="I219" i="7"/>
  <c r="K219" i="7"/>
  <c r="L219" i="7"/>
  <c r="M219" i="7"/>
  <c r="N219" i="7"/>
  <c r="O219" i="7"/>
  <c r="Q219" i="7"/>
  <c r="R219" i="7"/>
  <c r="S219" i="7"/>
  <c r="U219" i="7"/>
  <c r="V219" i="7"/>
  <c r="W219" i="7"/>
  <c r="X219" i="7"/>
  <c r="Y219" i="7"/>
  <c r="Z219" i="7"/>
  <c r="AA219" i="7"/>
  <c r="AC219" i="7"/>
  <c r="AE219" i="7"/>
  <c r="AF219" i="7"/>
  <c r="AG219" i="7"/>
  <c r="A220" i="7"/>
  <c r="B220" i="7"/>
  <c r="D220" i="7"/>
  <c r="E220" i="7"/>
  <c r="F220" i="7"/>
  <c r="G220" i="7"/>
  <c r="H220" i="7"/>
  <c r="I220" i="7"/>
  <c r="K220" i="7"/>
  <c r="L220" i="7"/>
  <c r="M220" i="7"/>
  <c r="N220" i="7"/>
  <c r="O220" i="7"/>
  <c r="Q220" i="7"/>
  <c r="R220" i="7"/>
  <c r="S220" i="7"/>
  <c r="U220" i="7"/>
  <c r="V220" i="7"/>
  <c r="W220" i="7"/>
  <c r="X220" i="7"/>
  <c r="Y220" i="7"/>
  <c r="Z220" i="7"/>
  <c r="AA220" i="7"/>
  <c r="AC220" i="7"/>
  <c r="AE220" i="7"/>
  <c r="AF220" i="7"/>
  <c r="AG220" i="7"/>
  <c r="A221" i="7"/>
  <c r="B221" i="7"/>
  <c r="D221" i="7"/>
  <c r="E221" i="7"/>
  <c r="F221" i="7"/>
  <c r="G221" i="7"/>
  <c r="H221" i="7"/>
  <c r="I221" i="7"/>
  <c r="K221" i="7"/>
  <c r="L221" i="7"/>
  <c r="M221" i="7"/>
  <c r="N221" i="7"/>
  <c r="O221" i="7"/>
  <c r="Q221" i="7"/>
  <c r="R221" i="7"/>
  <c r="S221" i="7"/>
  <c r="U221" i="7"/>
  <c r="V221" i="7"/>
  <c r="W221" i="7"/>
  <c r="X221" i="7"/>
  <c r="Y221" i="7"/>
  <c r="Z221" i="7"/>
  <c r="AA221" i="7"/>
  <c r="AC221" i="7"/>
  <c r="AE221" i="7"/>
  <c r="AF221" i="7"/>
  <c r="AG221" i="7"/>
  <c r="A222" i="7"/>
  <c r="B222" i="7"/>
  <c r="D222" i="7"/>
  <c r="E222" i="7"/>
  <c r="F222" i="7"/>
  <c r="G222" i="7"/>
  <c r="H222" i="7"/>
  <c r="I222" i="7"/>
  <c r="K222" i="7"/>
  <c r="L222" i="7"/>
  <c r="M222" i="7"/>
  <c r="N222" i="7"/>
  <c r="O222" i="7"/>
  <c r="Q222" i="7"/>
  <c r="R222" i="7"/>
  <c r="S222" i="7"/>
  <c r="U222" i="7"/>
  <c r="V222" i="7"/>
  <c r="W222" i="7"/>
  <c r="X222" i="7"/>
  <c r="Y222" i="7"/>
  <c r="Z222" i="7"/>
  <c r="AA222" i="7"/>
  <c r="AC222" i="7"/>
  <c r="AE222" i="7"/>
  <c r="AF222" i="7"/>
  <c r="AG222" i="7"/>
  <c r="A223" i="7"/>
  <c r="B223" i="7"/>
  <c r="D223" i="7"/>
  <c r="E223" i="7"/>
  <c r="F223" i="7"/>
  <c r="G223" i="7"/>
  <c r="H223" i="7"/>
  <c r="I223" i="7"/>
  <c r="K223" i="7"/>
  <c r="L223" i="7"/>
  <c r="M223" i="7"/>
  <c r="N223" i="7"/>
  <c r="O223" i="7"/>
  <c r="Q223" i="7"/>
  <c r="R223" i="7"/>
  <c r="S223" i="7"/>
  <c r="U223" i="7"/>
  <c r="V223" i="7"/>
  <c r="W223" i="7"/>
  <c r="X223" i="7"/>
  <c r="Y223" i="7"/>
  <c r="Z223" i="7"/>
  <c r="AA223" i="7"/>
  <c r="AC223" i="7"/>
  <c r="AE223" i="7"/>
  <c r="AF223" i="7"/>
  <c r="AG223" i="7"/>
  <c r="A224" i="7"/>
  <c r="B224" i="7"/>
  <c r="D224" i="7"/>
  <c r="E224" i="7"/>
  <c r="F224" i="7"/>
  <c r="G224" i="7"/>
  <c r="H224" i="7"/>
  <c r="I224" i="7"/>
  <c r="K224" i="7"/>
  <c r="L224" i="7"/>
  <c r="M224" i="7"/>
  <c r="N224" i="7"/>
  <c r="O224" i="7"/>
  <c r="Q224" i="7"/>
  <c r="R224" i="7"/>
  <c r="S224" i="7"/>
  <c r="U224" i="7"/>
  <c r="V224" i="7"/>
  <c r="W224" i="7"/>
  <c r="X224" i="7"/>
  <c r="Y224" i="7"/>
  <c r="Z224" i="7"/>
  <c r="AA224" i="7"/>
  <c r="AC224" i="7"/>
  <c r="AE224" i="7"/>
  <c r="AF224" i="7"/>
  <c r="AG224" i="7"/>
  <c r="A225" i="7"/>
  <c r="B225" i="7"/>
  <c r="D225" i="7"/>
  <c r="E225" i="7"/>
  <c r="F225" i="7"/>
  <c r="G225" i="7"/>
  <c r="H225" i="7"/>
  <c r="I225" i="7"/>
  <c r="K225" i="7"/>
  <c r="L225" i="7"/>
  <c r="M225" i="7"/>
  <c r="N225" i="7"/>
  <c r="O225" i="7"/>
  <c r="Q225" i="7"/>
  <c r="R225" i="7"/>
  <c r="S225" i="7"/>
  <c r="U225" i="7"/>
  <c r="V225" i="7"/>
  <c r="W225" i="7"/>
  <c r="X225" i="7"/>
  <c r="Y225" i="7"/>
  <c r="Z225" i="7"/>
  <c r="AA225" i="7"/>
  <c r="AC225" i="7"/>
  <c r="AE225" i="7"/>
  <c r="AF225" i="7"/>
  <c r="AG225" i="7"/>
  <c r="A226" i="7"/>
  <c r="B226" i="7"/>
  <c r="D226" i="7"/>
  <c r="E226" i="7"/>
  <c r="F226" i="7"/>
  <c r="G226" i="7"/>
  <c r="H226" i="7"/>
  <c r="I226" i="7"/>
  <c r="K226" i="7"/>
  <c r="L226" i="7"/>
  <c r="M226" i="7"/>
  <c r="N226" i="7"/>
  <c r="O226" i="7"/>
  <c r="Q226" i="7"/>
  <c r="R226" i="7"/>
  <c r="S226" i="7"/>
  <c r="U226" i="7"/>
  <c r="V226" i="7"/>
  <c r="W226" i="7"/>
  <c r="X226" i="7"/>
  <c r="Y226" i="7"/>
  <c r="Z226" i="7"/>
  <c r="AA226" i="7"/>
  <c r="AC226" i="7"/>
  <c r="AE226" i="7"/>
  <c r="AF226" i="7"/>
  <c r="AG226" i="7"/>
  <c r="A227" i="7"/>
  <c r="B227" i="7"/>
  <c r="D227" i="7"/>
  <c r="E227" i="7"/>
  <c r="F227" i="7"/>
  <c r="G227" i="7"/>
  <c r="H227" i="7"/>
  <c r="I227" i="7"/>
  <c r="K227" i="7"/>
  <c r="L227" i="7"/>
  <c r="M227" i="7"/>
  <c r="N227" i="7"/>
  <c r="O227" i="7"/>
  <c r="Q227" i="7"/>
  <c r="R227" i="7"/>
  <c r="S227" i="7"/>
  <c r="U227" i="7"/>
  <c r="V227" i="7"/>
  <c r="W227" i="7"/>
  <c r="X227" i="7"/>
  <c r="Y227" i="7"/>
  <c r="Z227" i="7"/>
  <c r="AA227" i="7"/>
  <c r="AC227" i="7"/>
  <c r="AE227" i="7"/>
  <c r="AF227" i="7"/>
  <c r="AG227" i="7"/>
  <c r="A228" i="7"/>
  <c r="B228" i="7"/>
  <c r="D228" i="7"/>
  <c r="E228" i="7"/>
  <c r="F228" i="7"/>
  <c r="G228" i="7"/>
  <c r="H228" i="7"/>
  <c r="I228" i="7"/>
  <c r="K228" i="7"/>
  <c r="L228" i="7"/>
  <c r="M228" i="7"/>
  <c r="N228" i="7"/>
  <c r="O228" i="7"/>
  <c r="Q228" i="7"/>
  <c r="R228" i="7"/>
  <c r="S228" i="7"/>
  <c r="U228" i="7"/>
  <c r="V228" i="7"/>
  <c r="W228" i="7"/>
  <c r="X228" i="7"/>
  <c r="Y228" i="7"/>
  <c r="Z228" i="7"/>
  <c r="AA228" i="7"/>
  <c r="AC228" i="7"/>
  <c r="AE228" i="7"/>
  <c r="AF228" i="7"/>
  <c r="AG228" i="7"/>
  <c r="A229" i="7"/>
  <c r="B229" i="7"/>
  <c r="D229" i="7"/>
  <c r="E229" i="7"/>
  <c r="F229" i="7"/>
  <c r="G229" i="7"/>
  <c r="H229" i="7"/>
  <c r="I229" i="7"/>
  <c r="K229" i="7"/>
  <c r="L229" i="7"/>
  <c r="M229" i="7"/>
  <c r="N229" i="7"/>
  <c r="O229" i="7"/>
  <c r="Q229" i="7"/>
  <c r="R229" i="7"/>
  <c r="S229" i="7"/>
  <c r="U229" i="7"/>
  <c r="V229" i="7"/>
  <c r="W229" i="7"/>
  <c r="X229" i="7"/>
  <c r="Y229" i="7"/>
  <c r="Z229" i="7"/>
  <c r="AA229" i="7"/>
  <c r="AC229" i="7"/>
  <c r="AE229" i="7"/>
  <c r="AF229" i="7"/>
  <c r="AG229" i="7"/>
  <c r="A230" i="7"/>
  <c r="B230" i="7"/>
  <c r="D230" i="7"/>
  <c r="E230" i="7"/>
  <c r="F230" i="7"/>
  <c r="G230" i="7"/>
  <c r="H230" i="7"/>
  <c r="I230" i="7"/>
  <c r="K230" i="7"/>
  <c r="L230" i="7"/>
  <c r="M230" i="7"/>
  <c r="N230" i="7"/>
  <c r="O230" i="7"/>
  <c r="Q230" i="7"/>
  <c r="R230" i="7"/>
  <c r="S230" i="7"/>
  <c r="U230" i="7"/>
  <c r="V230" i="7"/>
  <c r="W230" i="7"/>
  <c r="X230" i="7"/>
  <c r="Y230" i="7"/>
  <c r="Z230" i="7"/>
  <c r="AA230" i="7"/>
  <c r="AC230" i="7"/>
  <c r="AE230" i="7"/>
  <c r="AF230" i="7"/>
  <c r="AG230" i="7"/>
  <c r="A231" i="7"/>
  <c r="B231" i="7"/>
  <c r="D231" i="7"/>
  <c r="E231" i="7"/>
  <c r="F231" i="7"/>
  <c r="G231" i="7"/>
  <c r="H231" i="7"/>
  <c r="I231" i="7"/>
  <c r="K231" i="7"/>
  <c r="L231" i="7"/>
  <c r="M231" i="7"/>
  <c r="N231" i="7"/>
  <c r="O231" i="7"/>
  <c r="Q231" i="7"/>
  <c r="R231" i="7"/>
  <c r="S231" i="7"/>
  <c r="U231" i="7"/>
  <c r="V231" i="7"/>
  <c r="W231" i="7"/>
  <c r="X231" i="7"/>
  <c r="Y231" i="7"/>
  <c r="Z231" i="7"/>
  <c r="AA231" i="7"/>
  <c r="AC231" i="7"/>
  <c r="AE231" i="7"/>
  <c r="AF231" i="7"/>
  <c r="AG231" i="7"/>
  <c r="A232" i="7"/>
  <c r="B232" i="7"/>
  <c r="D232" i="7"/>
  <c r="E232" i="7"/>
  <c r="F232" i="7"/>
  <c r="G232" i="7"/>
  <c r="H232" i="7"/>
  <c r="I232" i="7"/>
  <c r="K232" i="7"/>
  <c r="L232" i="7"/>
  <c r="M232" i="7"/>
  <c r="N232" i="7"/>
  <c r="O232" i="7"/>
  <c r="Q232" i="7"/>
  <c r="R232" i="7"/>
  <c r="S232" i="7"/>
  <c r="U232" i="7"/>
  <c r="V232" i="7"/>
  <c r="W232" i="7"/>
  <c r="X232" i="7"/>
  <c r="Y232" i="7"/>
  <c r="Z232" i="7"/>
  <c r="AA232" i="7"/>
  <c r="AC232" i="7"/>
  <c r="AE232" i="7"/>
  <c r="AF232" i="7"/>
  <c r="AG232" i="7"/>
  <c r="A233" i="7"/>
  <c r="B233" i="7"/>
  <c r="D233" i="7"/>
  <c r="E233" i="7"/>
  <c r="F233" i="7"/>
  <c r="G233" i="7"/>
  <c r="H233" i="7"/>
  <c r="I233" i="7"/>
  <c r="K233" i="7"/>
  <c r="L233" i="7"/>
  <c r="M233" i="7"/>
  <c r="N233" i="7"/>
  <c r="O233" i="7"/>
  <c r="Q233" i="7"/>
  <c r="R233" i="7"/>
  <c r="S233" i="7"/>
  <c r="U233" i="7"/>
  <c r="V233" i="7"/>
  <c r="W233" i="7"/>
  <c r="X233" i="7"/>
  <c r="Y233" i="7"/>
  <c r="Z233" i="7"/>
  <c r="AA233" i="7"/>
  <c r="AC233" i="7"/>
  <c r="AE233" i="7"/>
  <c r="AF233" i="7"/>
  <c r="AG233" i="7"/>
  <c r="A234" i="7"/>
  <c r="B234" i="7"/>
  <c r="D234" i="7"/>
  <c r="E234" i="7"/>
  <c r="F234" i="7"/>
  <c r="G234" i="7"/>
  <c r="H234" i="7"/>
  <c r="I234" i="7"/>
  <c r="K234" i="7"/>
  <c r="L234" i="7"/>
  <c r="M234" i="7"/>
  <c r="N234" i="7"/>
  <c r="O234" i="7"/>
  <c r="Q234" i="7"/>
  <c r="R234" i="7"/>
  <c r="S234" i="7"/>
  <c r="U234" i="7"/>
  <c r="V234" i="7"/>
  <c r="W234" i="7"/>
  <c r="X234" i="7"/>
  <c r="Y234" i="7"/>
  <c r="Z234" i="7"/>
  <c r="AA234" i="7"/>
  <c r="AC234" i="7"/>
  <c r="AE234" i="7"/>
  <c r="AF234" i="7"/>
  <c r="AG234" i="7"/>
  <c r="A235" i="7"/>
  <c r="B235" i="7"/>
  <c r="D235" i="7"/>
  <c r="E235" i="7"/>
  <c r="F235" i="7"/>
  <c r="G235" i="7"/>
  <c r="H235" i="7"/>
  <c r="I235" i="7"/>
  <c r="K235" i="7"/>
  <c r="L235" i="7"/>
  <c r="M235" i="7"/>
  <c r="N235" i="7"/>
  <c r="O235" i="7"/>
  <c r="Q235" i="7"/>
  <c r="R235" i="7"/>
  <c r="S235" i="7"/>
  <c r="U235" i="7"/>
  <c r="V235" i="7"/>
  <c r="W235" i="7"/>
  <c r="X235" i="7"/>
  <c r="Y235" i="7"/>
  <c r="Z235" i="7"/>
  <c r="AA235" i="7"/>
  <c r="AC235" i="7"/>
  <c r="AE235" i="7"/>
  <c r="AF235" i="7"/>
  <c r="AG235" i="7"/>
  <c r="A236" i="7"/>
  <c r="B236" i="7"/>
  <c r="D236" i="7"/>
  <c r="E236" i="7"/>
  <c r="F236" i="7"/>
  <c r="G236" i="7"/>
  <c r="H236" i="7"/>
  <c r="I236" i="7"/>
  <c r="K236" i="7"/>
  <c r="L236" i="7"/>
  <c r="M236" i="7"/>
  <c r="N236" i="7"/>
  <c r="O236" i="7"/>
  <c r="Q236" i="7"/>
  <c r="R236" i="7"/>
  <c r="S236" i="7"/>
  <c r="U236" i="7"/>
  <c r="V236" i="7"/>
  <c r="W236" i="7"/>
  <c r="X236" i="7"/>
  <c r="Y236" i="7"/>
  <c r="Z236" i="7"/>
  <c r="AA236" i="7"/>
  <c r="AC236" i="7"/>
  <c r="AE236" i="7"/>
  <c r="AF236" i="7"/>
  <c r="AG236" i="7"/>
  <c r="A237" i="7"/>
  <c r="B237" i="7"/>
  <c r="D237" i="7"/>
  <c r="E237" i="7"/>
  <c r="F237" i="7"/>
  <c r="G237" i="7"/>
  <c r="H237" i="7"/>
  <c r="I237" i="7"/>
  <c r="K237" i="7"/>
  <c r="L237" i="7"/>
  <c r="M237" i="7"/>
  <c r="N237" i="7"/>
  <c r="O237" i="7"/>
  <c r="Q237" i="7"/>
  <c r="R237" i="7"/>
  <c r="S237" i="7"/>
  <c r="U237" i="7"/>
  <c r="V237" i="7"/>
  <c r="W237" i="7"/>
  <c r="X237" i="7"/>
  <c r="Y237" i="7"/>
  <c r="Z237" i="7"/>
  <c r="AA237" i="7"/>
  <c r="AC237" i="7"/>
  <c r="AE237" i="7"/>
  <c r="AF237" i="7"/>
  <c r="AG237" i="7"/>
  <c r="A238" i="7"/>
  <c r="B238" i="7"/>
  <c r="D238" i="7"/>
  <c r="E238" i="7"/>
  <c r="F238" i="7"/>
  <c r="G238" i="7"/>
  <c r="H238" i="7"/>
  <c r="I238" i="7"/>
  <c r="K238" i="7"/>
  <c r="L238" i="7"/>
  <c r="M238" i="7"/>
  <c r="N238" i="7"/>
  <c r="O238" i="7"/>
  <c r="Q238" i="7"/>
  <c r="R238" i="7"/>
  <c r="S238" i="7"/>
  <c r="U238" i="7"/>
  <c r="V238" i="7"/>
  <c r="W238" i="7"/>
  <c r="X238" i="7"/>
  <c r="Y238" i="7"/>
  <c r="Z238" i="7"/>
  <c r="AA238" i="7"/>
  <c r="AC238" i="7"/>
  <c r="AE238" i="7"/>
  <c r="AF238" i="7"/>
  <c r="AG238" i="7"/>
  <c r="A239" i="7"/>
  <c r="B239" i="7"/>
  <c r="D239" i="7"/>
  <c r="E239" i="7"/>
  <c r="F239" i="7"/>
  <c r="G239" i="7"/>
  <c r="H239" i="7"/>
  <c r="I239" i="7"/>
  <c r="K239" i="7"/>
  <c r="L239" i="7"/>
  <c r="M239" i="7"/>
  <c r="N239" i="7"/>
  <c r="O239" i="7"/>
  <c r="Q239" i="7"/>
  <c r="R239" i="7"/>
  <c r="S239" i="7"/>
  <c r="U239" i="7"/>
  <c r="V239" i="7"/>
  <c r="W239" i="7"/>
  <c r="X239" i="7"/>
  <c r="Y239" i="7"/>
  <c r="Z239" i="7"/>
  <c r="AA239" i="7"/>
  <c r="AC239" i="7"/>
  <c r="AE239" i="7"/>
  <c r="AF239" i="7"/>
  <c r="AG239" i="7"/>
  <c r="A240" i="7"/>
  <c r="B240" i="7"/>
  <c r="D240" i="7"/>
  <c r="E240" i="7"/>
  <c r="F240" i="7"/>
  <c r="G240" i="7"/>
  <c r="H240" i="7"/>
  <c r="I240" i="7"/>
  <c r="K240" i="7"/>
  <c r="L240" i="7"/>
  <c r="M240" i="7"/>
  <c r="N240" i="7"/>
  <c r="O240" i="7"/>
  <c r="Q240" i="7"/>
  <c r="R240" i="7"/>
  <c r="S240" i="7"/>
  <c r="U240" i="7"/>
  <c r="V240" i="7"/>
  <c r="W240" i="7"/>
  <c r="X240" i="7"/>
  <c r="Y240" i="7"/>
  <c r="Z240" i="7"/>
  <c r="AA240" i="7"/>
  <c r="AC240" i="7"/>
  <c r="AE240" i="7"/>
  <c r="AF240" i="7"/>
  <c r="AG240" i="7"/>
  <c r="A241" i="7"/>
  <c r="B241" i="7"/>
  <c r="D241" i="7"/>
  <c r="E241" i="7"/>
  <c r="F241" i="7"/>
  <c r="G241" i="7"/>
  <c r="H241" i="7"/>
  <c r="I241" i="7"/>
  <c r="K241" i="7"/>
  <c r="L241" i="7"/>
  <c r="M241" i="7"/>
  <c r="N241" i="7"/>
  <c r="O241" i="7"/>
  <c r="Q241" i="7"/>
  <c r="R241" i="7"/>
  <c r="S241" i="7"/>
  <c r="U241" i="7"/>
  <c r="V241" i="7"/>
  <c r="W241" i="7"/>
  <c r="X241" i="7"/>
  <c r="Y241" i="7"/>
  <c r="Z241" i="7"/>
  <c r="AA241" i="7"/>
  <c r="AC241" i="7"/>
  <c r="AE241" i="7"/>
  <c r="AF241" i="7"/>
  <c r="AG241" i="7"/>
  <c r="A242" i="7"/>
  <c r="B242" i="7"/>
  <c r="D242" i="7"/>
  <c r="E242" i="7"/>
  <c r="F242" i="7"/>
  <c r="G242" i="7"/>
  <c r="H242" i="7"/>
  <c r="I242" i="7"/>
  <c r="K242" i="7"/>
  <c r="L242" i="7"/>
  <c r="M242" i="7"/>
  <c r="N242" i="7"/>
  <c r="O242" i="7"/>
  <c r="Q242" i="7"/>
  <c r="R242" i="7"/>
  <c r="S242" i="7"/>
  <c r="U242" i="7"/>
  <c r="V242" i="7"/>
  <c r="W242" i="7"/>
  <c r="X242" i="7"/>
  <c r="Y242" i="7"/>
  <c r="Z242" i="7"/>
  <c r="AA242" i="7"/>
  <c r="AC242" i="7"/>
  <c r="AE242" i="7"/>
  <c r="AF242" i="7"/>
  <c r="AG242" i="7"/>
  <c r="A243" i="7"/>
  <c r="B243" i="7"/>
  <c r="D243" i="7"/>
  <c r="E243" i="7"/>
  <c r="F243" i="7"/>
  <c r="G243" i="7"/>
  <c r="H243" i="7"/>
  <c r="I243" i="7"/>
  <c r="K243" i="7"/>
  <c r="L243" i="7"/>
  <c r="M243" i="7"/>
  <c r="N243" i="7"/>
  <c r="O243" i="7"/>
  <c r="Q243" i="7"/>
  <c r="R243" i="7"/>
  <c r="S243" i="7"/>
  <c r="U243" i="7"/>
  <c r="V243" i="7"/>
  <c r="W243" i="7"/>
  <c r="X243" i="7"/>
  <c r="Y243" i="7"/>
  <c r="Z243" i="7"/>
  <c r="AA243" i="7"/>
  <c r="AC243" i="7"/>
  <c r="AE243" i="7"/>
  <c r="AF243" i="7"/>
  <c r="AG243" i="7"/>
  <c r="A244" i="7"/>
  <c r="B244" i="7"/>
  <c r="D244" i="7"/>
  <c r="E244" i="7"/>
  <c r="F244" i="7"/>
  <c r="G244" i="7"/>
  <c r="H244" i="7"/>
  <c r="I244" i="7"/>
  <c r="K244" i="7"/>
  <c r="L244" i="7"/>
  <c r="M244" i="7"/>
  <c r="N244" i="7"/>
  <c r="O244" i="7"/>
  <c r="Q244" i="7"/>
  <c r="R244" i="7"/>
  <c r="S244" i="7"/>
  <c r="U244" i="7"/>
  <c r="V244" i="7"/>
  <c r="W244" i="7"/>
  <c r="X244" i="7"/>
  <c r="Y244" i="7"/>
  <c r="Z244" i="7"/>
  <c r="AA244" i="7"/>
  <c r="AC244" i="7"/>
  <c r="AE244" i="7"/>
  <c r="AF244" i="7"/>
  <c r="AG244" i="7"/>
  <c r="A245" i="7"/>
  <c r="B245" i="7"/>
  <c r="D245" i="7"/>
  <c r="E245" i="7"/>
  <c r="F245" i="7"/>
  <c r="G245" i="7"/>
  <c r="H245" i="7"/>
  <c r="I245" i="7"/>
  <c r="K245" i="7"/>
  <c r="L245" i="7"/>
  <c r="M245" i="7"/>
  <c r="N245" i="7"/>
  <c r="O245" i="7"/>
  <c r="Q245" i="7"/>
  <c r="R245" i="7"/>
  <c r="S245" i="7"/>
  <c r="U245" i="7"/>
  <c r="V245" i="7"/>
  <c r="W245" i="7"/>
  <c r="X245" i="7"/>
  <c r="Y245" i="7"/>
  <c r="Z245" i="7"/>
  <c r="AA245" i="7"/>
  <c r="AC245" i="7"/>
  <c r="AE245" i="7"/>
  <c r="AF245" i="7"/>
  <c r="AG245" i="7"/>
  <c r="A246" i="7"/>
  <c r="B246" i="7"/>
  <c r="D246" i="7"/>
  <c r="E246" i="7"/>
  <c r="F246" i="7"/>
  <c r="G246" i="7"/>
  <c r="H246" i="7"/>
  <c r="I246" i="7"/>
  <c r="K246" i="7"/>
  <c r="L246" i="7"/>
  <c r="M246" i="7"/>
  <c r="N246" i="7"/>
  <c r="O246" i="7"/>
  <c r="Q246" i="7"/>
  <c r="R246" i="7"/>
  <c r="S246" i="7"/>
  <c r="U246" i="7"/>
  <c r="V246" i="7"/>
  <c r="W246" i="7"/>
  <c r="X246" i="7"/>
  <c r="Y246" i="7"/>
  <c r="Z246" i="7"/>
  <c r="AA246" i="7"/>
  <c r="AC246" i="7"/>
  <c r="AE246" i="7"/>
  <c r="AF246" i="7"/>
  <c r="AG246" i="7"/>
  <c r="A247" i="7"/>
  <c r="B247" i="7"/>
  <c r="D247" i="7"/>
  <c r="E247" i="7"/>
  <c r="F247" i="7"/>
  <c r="G247" i="7"/>
  <c r="H247" i="7"/>
  <c r="I247" i="7"/>
  <c r="K247" i="7"/>
  <c r="L247" i="7"/>
  <c r="M247" i="7"/>
  <c r="N247" i="7"/>
  <c r="O247" i="7"/>
  <c r="Q247" i="7"/>
  <c r="R247" i="7"/>
  <c r="S247" i="7"/>
  <c r="U247" i="7"/>
  <c r="V247" i="7"/>
  <c r="W247" i="7"/>
  <c r="X247" i="7"/>
  <c r="Y247" i="7"/>
  <c r="Z247" i="7"/>
  <c r="AA247" i="7"/>
  <c r="AC247" i="7"/>
  <c r="AE247" i="7"/>
  <c r="AF247" i="7"/>
  <c r="AG247" i="7"/>
  <c r="A248" i="7"/>
  <c r="B248" i="7"/>
  <c r="D248" i="7"/>
  <c r="E248" i="7"/>
  <c r="F248" i="7"/>
  <c r="G248" i="7"/>
  <c r="H248" i="7"/>
  <c r="I248" i="7"/>
  <c r="K248" i="7"/>
  <c r="L248" i="7"/>
  <c r="M248" i="7"/>
  <c r="N248" i="7"/>
  <c r="O248" i="7"/>
  <c r="Q248" i="7"/>
  <c r="R248" i="7"/>
  <c r="S248" i="7"/>
  <c r="U248" i="7"/>
  <c r="V248" i="7"/>
  <c r="W248" i="7"/>
  <c r="X248" i="7"/>
  <c r="Y248" i="7"/>
  <c r="Z248" i="7"/>
  <c r="AA248" i="7"/>
  <c r="AC248" i="7"/>
  <c r="AE248" i="7"/>
  <c r="AF248" i="7"/>
  <c r="AG248" i="7"/>
  <c r="A249" i="7"/>
  <c r="B249" i="7"/>
  <c r="D249" i="7"/>
  <c r="E249" i="7"/>
  <c r="F249" i="7"/>
  <c r="G249" i="7"/>
  <c r="H249" i="7"/>
  <c r="I249" i="7"/>
  <c r="K249" i="7"/>
  <c r="L249" i="7"/>
  <c r="M249" i="7"/>
  <c r="N249" i="7"/>
  <c r="O249" i="7"/>
  <c r="Q249" i="7"/>
  <c r="R249" i="7"/>
  <c r="S249" i="7"/>
  <c r="U249" i="7"/>
  <c r="V249" i="7"/>
  <c r="W249" i="7"/>
  <c r="X249" i="7"/>
  <c r="Y249" i="7"/>
  <c r="Z249" i="7"/>
  <c r="AA249" i="7"/>
  <c r="AC249" i="7"/>
  <c r="AE249" i="7"/>
  <c r="AF249" i="7"/>
  <c r="AG249" i="7"/>
  <c r="A250" i="7"/>
  <c r="B250" i="7"/>
  <c r="D250" i="7"/>
  <c r="E250" i="7"/>
  <c r="F250" i="7"/>
  <c r="G250" i="7"/>
  <c r="H250" i="7"/>
  <c r="I250" i="7"/>
  <c r="K250" i="7"/>
  <c r="L250" i="7"/>
  <c r="M250" i="7"/>
  <c r="N250" i="7"/>
  <c r="O250" i="7"/>
  <c r="Q250" i="7"/>
  <c r="R250" i="7"/>
  <c r="S250" i="7"/>
  <c r="U250" i="7"/>
  <c r="V250" i="7"/>
  <c r="W250" i="7"/>
  <c r="X250" i="7"/>
  <c r="Y250" i="7"/>
  <c r="Z250" i="7"/>
  <c r="AA250" i="7"/>
  <c r="AC250" i="7"/>
  <c r="AE250" i="7"/>
  <c r="AF250" i="7"/>
  <c r="AG250" i="7"/>
  <c r="A251" i="7"/>
  <c r="B251" i="7"/>
  <c r="D251" i="7"/>
  <c r="E251" i="7"/>
  <c r="F251" i="7"/>
  <c r="G251" i="7"/>
  <c r="H251" i="7"/>
  <c r="I251" i="7"/>
  <c r="K251" i="7"/>
  <c r="L251" i="7"/>
  <c r="M251" i="7"/>
  <c r="N251" i="7"/>
  <c r="O251" i="7"/>
  <c r="Q251" i="7"/>
  <c r="R251" i="7"/>
  <c r="S251" i="7"/>
  <c r="U251" i="7"/>
  <c r="V251" i="7"/>
  <c r="W251" i="7"/>
  <c r="X251" i="7"/>
  <c r="Y251" i="7"/>
  <c r="Z251" i="7"/>
  <c r="AA251" i="7"/>
  <c r="AC251" i="7"/>
  <c r="AE251" i="7"/>
  <c r="AF251" i="7"/>
  <c r="AG251" i="7"/>
  <c r="A252" i="7"/>
  <c r="B252" i="7"/>
  <c r="D252" i="7"/>
  <c r="E252" i="7"/>
  <c r="F252" i="7"/>
  <c r="G252" i="7"/>
  <c r="H252" i="7"/>
  <c r="I252" i="7"/>
  <c r="K252" i="7"/>
  <c r="L252" i="7"/>
  <c r="M252" i="7"/>
  <c r="N252" i="7"/>
  <c r="O252" i="7"/>
  <c r="Q252" i="7"/>
  <c r="R252" i="7"/>
  <c r="S252" i="7"/>
  <c r="U252" i="7"/>
  <c r="V252" i="7"/>
  <c r="W252" i="7"/>
  <c r="X252" i="7"/>
  <c r="Y252" i="7"/>
  <c r="Z252" i="7"/>
  <c r="AA252" i="7"/>
  <c r="AC252" i="7"/>
  <c r="AE252" i="7"/>
  <c r="AF252" i="7"/>
  <c r="AG252" i="7"/>
  <c r="A253" i="7"/>
  <c r="B253" i="7"/>
  <c r="D253" i="7"/>
  <c r="E253" i="7"/>
  <c r="F253" i="7"/>
  <c r="G253" i="7"/>
  <c r="H253" i="7"/>
  <c r="I253" i="7"/>
  <c r="K253" i="7"/>
  <c r="L253" i="7"/>
  <c r="M253" i="7"/>
  <c r="N253" i="7"/>
  <c r="O253" i="7"/>
  <c r="Q253" i="7"/>
  <c r="R253" i="7"/>
  <c r="S253" i="7"/>
  <c r="U253" i="7"/>
  <c r="V253" i="7"/>
  <c r="W253" i="7"/>
  <c r="X253" i="7"/>
  <c r="Y253" i="7"/>
  <c r="Z253" i="7"/>
  <c r="AA253" i="7"/>
  <c r="AC253" i="7"/>
  <c r="AE253" i="7"/>
  <c r="AF253" i="7"/>
  <c r="AG253" i="7"/>
  <c r="A254" i="7"/>
  <c r="B254" i="7"/>
  <c r="D254" i="7"/>
  <c r="E254" i="7"/>
  <c r="F254" i="7"/>
  <c r="G254" i="7"/>
  <c r="H254" i="7"/>
  <c r="I254" i="7"/>
  <c r="K254" i="7"/>
  <c r="L254" i="7"/>
  <c r="M254" i="7"/>
  <c r="N254" i="7"/>
  <c r="O254" i="7"/>
  <c r="Q254" i="7"/>
  <c r="R254" i="7"/>
  <c r="S254" i="7"/>
  <c r="U254" i="7"/>
  <c r="V254" i="7"/>
  <c r="W254" i="7"/>
  <c r="X254" i="7"/>
  <c r="Y254" i="7"/>
  <c r="Z254" i="7"/>
  <c r="AA254" i="7"/>
  <c r="AC254" i="7"/>
  <c r="AE254" i="7"/>
  <c r="AF254" i="7"/>
  <c r="AG254" i="7"/>
  <c r="A255" i="7"/>
  <c r="B255" i="7"/>
  <c r="D255" i="7"/>
  <c r="E255" i="7"/>
  <c r="F255" i="7"/>
  <c r="G255" i="7"/>
  <c r="H255" i="7"/>
  <c r="I255" i="7"/>
  <c r="K255" i="7"/>
  <c r="L255" i="7"/>
  <c r="M255" i="7"/>
  <c r="N255" i="7"/>
  <c r="O255" i="7"/>
  <c r="Q255" i="7"/>
  <c r="R255" i="7"/>
  <c r="S255" i="7"/>
  <c r="U255" i="7"/>
  <c r="V255" i="7"/>
  <c r="W255" i="7"/>
  <c r="X255" i="7"/>
  <c r="Y255" i="7"/>
  <c r="Z255" i="7"/>
  <c r="AA255" i="7"/>
  <c r="AC255" i="7"/>
  <c r="AE255" i="7"/>
  <c r="AF255" i="7"/>
  <c r="AG255" i="7"/>
  <c r="A256" i="7"/>
  <c r="B256" i="7"/>
  <c r="D256" i="7"/>
  <c r="E256" i="7"/>
  <c r="F256" i="7"/>
  <c r="G256" i="7"/>
  <c r="H256" i="7"/>
  <c r="I256" i="7"/>
  <c r="K256" i="7"/>
  <c r="L256" i="7"/>
  <c r="M256" i="7"/>
  <c r="N256" i="7"/>
  <c r="O256" i="7"/>
  <c r="Q256" i="7"/>
  <c r="R256" i="7"/>
  <c r="S256" i="7"/>
  <c r="U256" i="7"/>
  <c r="V256" i="7"/>
  <c r="W256" i="7"/>
  <c r="X256" i="7"/>
  <c r="Y256" i="7"/>
  <c r="Z256" i="7"/>
  <c r="AA256" i="7"/>
  <c r="AC256" i="7"/>
  <c r="AE256" i="7"/>
  <c r="AF256" i="7"/>
  <c r="AG256" i="7"/>
  <c r="A257" i="7"/>
  <c r="B257" i="7"/>
  <c r="D257" i="7"/>
  <c r="E257" i="7"/>
  <c r="F257" i="7"/>
  <c r="G257" i="7"/>
  <c r="H257" i="7"/>
  <c r="I257" i="7"/>
  <c r="K257" i="7"/>
  <c r="L257" i="7"/>
  <c r="M257" i="7"/>
  <c r="N257" i="7"/>
  <c r="O257" i="7"/>
  <c r="Q257" i="7"/>
  <c r="R257" i="7"/>
  <c r="S257" i="7"/>
  <c r="U257" i="7"/>
  <c r="V257" i="7"/>
  <c r="W257" i="7"/>
  <c r="X257" i="7"/>
  <c r="Y257" i="7"/>
  <c r="Z257" i="7"/>
  <c r="AA257" i="7"/>
  <c r="AC257" i="7"/>
  <c r="AE257" i="7"/>
  <c r="AF257" i="7"/>
  <c r="AG257" i="7"/>
  <c r="A258" i="7"/>
  <c r="B258" i="7"/>
  <c r="D258" i="7"/>
  <c r="E258" i="7"/>
  <c r="F258" i="7"/>
  <c r="G258" i="7"/>
  <c r="H258" i="7"/>
  <c r="I258" i="7"/>
  <c r="K258" i="7"/>
  <c r="L258" i="7"/>
  <c r="M258" i="7"/>
  <c r="N258" i="7"/>
  <c r="O258" i="7"/>
  <c r="Q258" i="7"/>
  <c r="R258" i="7"/>
  <c r="S258" i="7"/>
  <c r="U258" i="7"/>
  <c r="V258" i="7"/>
  <c r="W258" i="7"/>
  <c r="X258" i="7"/>
  <c r="Y258" i="7"/>
  <c r="Z258" i="7"/>
  <c r="AA258" i="7"/>
  <c r="AC258" i="7"/>
  <c r="AE258" i="7"/>
  <c r="AF258" i="7"/>
  <c r="AG258" i="7"/>
  <c r="A259" i="7"/>
  <c r="B259" i="7"/>
  <c r="D259" i="7"/>
  <c r="E259" i="7"/>
  <c r="F259" i="7"/>
  <c r="G259" i="7"/>
  <c r="H259" i="7"/>
  <c r="I259" i="7"/>
  <c r="K259" i="7"/>
  <c r="L259" i="7"/>
  <c r="M259" i="7"/>
  <c r="N259" i="7"/>
  <c r="O259" i="7"/>
  <c r="Q259" i="7"/>
  <c r="R259" i="7"/>
  <c r="S259" i="7"/>
  <c r="U259" i="7"/>
  <c r="V259" i="7"/>
  <c r="W259" i="7"/>
  <c r="X259" i="7"/>
  <c r="Y259" i="7"/>
  <c r="Z259" i="7"/>
  <c r="AA259" i="7"/>
  <c r="AC259" i="7"/>
  <c r="AE259" i="7"/>
  <c r="AF259" i="7"/>
  <c r="AG259" i="7"/>
  <c r="A260" i="7"/>
  <c r="B260" i="7"/>
  <c r="D260" i="7"/>
  <c r="E260" i="7"/>
  <c r="F260" i="7"/>
  <c r="G260" i="7"/>
  <c r="H260" i="7"/>
  <c r="I260" i="7"/>
  <c r="K260" i="7"/>
  <c r="L260" i="7"/>
  <c r="M260" i="7"/>
  <c r="N260" i="7"/>
  <c r="O260" i="7"/>
  <c r="Q260" i="7"/>
  <c r="R260" i="7"/>
  <c r="S260" i="7"/>
  <c r="U260" i="7"/>
  <c r="V260" i="7"/>
  <c r="W260" i="7"/>
  <c r="X260" i="7"/>
  <c r="Y260" i="7"/>
  <c r="Z260" i="7"/>
  <c r="AA260" i="7"/>
  <c r="AC260" i="7"/>
  <c r="AE260" i="7"/>
  <c r="AF260" i="7"/>
  <c r="AG260" i="7"/>
  <c r="A261" i="7"/>
  <c r="B261" i="7"/>
  <c r="D261" i="7"/>
  <c r="E261" i="7"/>
  <c r="F261" i="7"/>
  <c r="G261" i="7"/>
  <c r="H261" i="7"/>
  <c r="I261" i="7"/>
  <c r="K261" i="7"/>
  <c r="L261" i="7"/>
  <c r="M261" i="7"/>
  <c r="N261" i="7"/>
  <c r="O261" i="7"/>
  <c r="Q261" i="7"/>
  <c r="R261" i="7"/>
  <c r="S261" i="7"/>
  <c r="U261" i="7"/>
  <c r="V261" i="7"/>
  <c r="W261" i="7"/>
  <c r="X261" i="7"/>
  <c r="Y261" i="7"/>
  <c r="Z261" i="7"/>
  <c r="AA261" i="7"/>
  <c r="AC261" i="7"/>
  <c r="AE261" i="7"/>
  <c r="AF261" i="7"/>
  <c r="AG261" i="7"/>
  <c r="A262" i="7"/>
  <c r="B262" i="7"/>
  <c r="D262" i="7"/>
  <c r="E262" i="7"/>
  <c r="F262" i="7"/>
  <c r="G262" i="7"/>
  <c r="H262" i="7"/>
  <c r="I262" i="7"/>
  <c r="K262" i="7"/>
  <c r="L262" i="7"/>
  <c r="M262" i="7"/>
  <c r="N262" i="7"/>
  <c r="O262" i="7"/>
  <c r="Q262" i="7"/>
  <c r="R262" i="7"/>
  <c r="S262" i="7"/>
  <c r="U262" i="7"/>
  <c r="V262" i="7"/>
  <c r="W262" i="7"/>
  <c r="X262" i="7"/>
  <c r="Y262" i="7"/>
  <c r="Z262" i="7"/>
  <c r="AA262" i="7"/>
  <c r="AC262" i="7"/>
  <c r="AE262" i="7"/>
  <c r="AF262" i="7"/>
  <c r="AG262" i="7"/>
  <c r="A263" i="7"/>
  <c r="B263" i="7"/>
  <c r="D263" i="7"/>
  <c r="E263" i="7"/>
  <c r="F263" i="7"/>
  <c r="G263" i="7"/>
  <c r="H263" i="7"/>
  <c r="I263" i="7"/>
  <c r="K263" i="7"/>
  <c r="L263" i="7"/>
  <c r="M263" i="7"/>
  <c r="N263" i="7"/>
  <c r="O263" i="7"/>
  <c r="Q263" i="7"/>
  <c r="R263" i="7"/>
  <c r="S263" i="7"/>
  <c r="U263" i="7"/>
  <c r="V263" i="7"/>
  <c r="W263" i="7"/>
  <c r="X263" i="7"/>
  <c r="Y263" i="7"/>
  <c r="Z263" i="7"/>
  <c r="AA263" i="7"/>
  <c r="AC263" i="7"/>
  <c r="AE263" i="7"/>
  <c r="AF263" i="7"/>
  <c r="AG263" i="7"/>
  <c r="A264" i="7"/>
  <c r="B264" i="7"/>
  <c r="D264" i="7"/>
  <c r="E264" i="7"/>
  <c r="F264" i="7"/>
  <c r="G264" i="7"/>
  <c r="H264" i="7"/>
  <c r="I264" i="7"/>
  <c r="K264" i="7"/>
  <c r="L264" i="7"/>
  <c r="M264" i="7"/>
  <c r="N264" i="7"/>
  <c r="O264" i="7"/>
  <c r="Q264" i="7"/>
  <c r="R264" i="7"/>
  <c r="S264" i="7"/>
  <c r="U264" i="7"/>
  <c r="V264" i="7"/>
  <c r="W264" i="7"/>
  <c r="X264" i="7"/>
  <c r="Y264" i="7"/>
  <c r="Z264" i="7"/>
  <c r="AA264" i="7"/>
  <c r="AC264" i="7"/>
  <c r="AE264" i="7"/>
  <c r="AF264" i="7"/>
  <c r="AG264" i="7"/>
  <c r="A265" i="7"/>
  <c r="B265" i="7"/>
  <c r="D265" i="7"/>
  <c r="E265" i="7"/>
  <c r="F265" i="7"/>
  <c r="G265" i="7"/>
  <c r="H265" i="7"/>
  <c r="I265" i="7"/>
  <c r="K265" i="7"/>
  <c r="L265" i="7"/>
  <c r="M265" i="7"/>
  <c r="N265" i="7"/>
  <c r="O265" i="7"/>
  <c r="Q265" i="7"/>
  <c r="R265" i="7"/>
  <c r="S265" i="7"/>
  <c r="U265" i="7"/>
  <c r="V265" i="7"/>
  <c r="W265" i="7"/>
  <c r="X265" i="7"/>
  <c r="Y265" i="7"/>
  <c r="Z265" i="7"/>
  <c r="AA265" i="7"/>
  <c r="AC265" i="7"/>
  <c r="AE265" i="7"/>
  <c r="AF265" i="7"/>
  <c r="AG265" i="7"/>
  <c r="A266" i="7"/>
  <c r="B266" i="7"/>
  <c r="D266" i="7"/>
  <c r="E266" i="7"/>
  <c r="F266" i="7"/>
  <c r="G266" i="7"/>
  <c r="H266" i="7"/>
  <c r="I266" i="7"/>
  <c r="K266" i="7"/>
  <c r="L266" i="7"/>
  <c r="M266" i="7"/>
  <c r="N266" i="7"/>
  <c r="O266" i="7"/>
  <c r="Q266" i="7"/>
  <c r="R266" i="7"/>
  <c r="S266" i="7"/>
  <c r="U266" i="7"/>
  <c r="V266" i="7"/>
  <c r="W266" i="7"/>
  <c r="X266" i="7"/>
  <c r="Y266" i="7"/>
  <c r="Z266" i="7"/>
  <c r="AA266" i="7"/>
  <c r="AC266" i="7"/>
  <c r="AE266" i="7"/>
  <c r="AF266" i="7"/>
  <c r="AG266" i="7"/>
  <c r="A267" i="7"/>
  <c r="B267" i="7"/>
  <c r="D267" i="7"/>
  <c r="E267" i="7"/>
  <c r="F267" i="7"/>
  <c r="G267" i="7"/>
  <c r="H267" i="7"/>
  <c r="I267" i="7"/>
  <c r="K267" i="7"/>
  <c r="L267" i="7"/>
  <c r="M267" i="7"/>
  <c r="N267" i="7"/>
  <c r="O267" i="7"/>
  <c r="Q267" i="7"/>
  <c r="R267" i="7"/>
  <c r="S267" i="7"/>
  <c r="U267" i="7"/>
  <c r="V267" i="7"/>
  <c r="W267" i="7"/>
  <c r="X267" i="7"/>
  <c r="Y267" i="7"/>
  <c r="Z267" i="7"/>
  <c r="AA267" i="7"/>
  <c r="AC267" i="7"/>
  <c r="AE267" i="7"/>
  <c r="AF267" i="7"/>
  <c r="AG267" i="7"/>
  <c r="A268" i="7"/>
  <c r="B268" i="7"/>
  <c r="D268" i="7"/>
  <c r="E268" i="7"/>
  <c r="F268" i="7"/>
  <c r="G268" i="7"/>
  <c r="H268" i="7"/>
  <c r="I268" i="7"/>
  <c r="K268" i="7"/>
  <c r="L268" i="7"/>
  <c r="M268" i="7"/>
  <c r="N268" i="7"/>
  <c r="O268" i="7"/>
  <c r="Q268" i="7"/>
  <c r="R268" i="7"/>
  <c r="S268" i="7"/>
  <c r="U268" i="7"/>
  <c r="V268" i="7"/>
  <c r="W268" i="7"/>
  <c r="X268" i="7"/>
  <c r="Y268" i="7"/>
  <c r="Z268" i="7"/>
  <c r="AA268" i="7"/>
  <c r="AC268" i="7"/>
  <c r="AE268" i="7"/>
  <c r="AF268" i="7"/>
  <c r="AG268" i="7"/>
  <c r="A269" i="7"/>
  <c r="B269" i="7"/>
  <c r="D269" i="7"/>
  <c r="E269" i="7"/>
  <c r="F269" i="7"/>
  <c r="G269" i="7"/>
  <c r="H269" i="7"/>
  <c r="I269" i="7"/>
  <c r="K269" i="7"/>
  <c r="L269" i="7"/>
  <c r="M269" i="7"/>
  <c r="N269" i="7"/>
  <c r="O269" i="7"/>
  <c r="Q269" i="7"/>
  <c r="R269" i="7"/>
  <c r="S269" i="7"/>
  <c r="U269" i="7"/>
  <c r="V269" i="7"/>
  <c r="W269" i="7"/>
  <c r="X269" i="7"/>
  <c r="Y269" i="7"/>
  <c r="Z269" i="7"/>
  <c r="AA269" i="7"/>
  <c r="AC269" i="7"/>
  <c r="AE269" i="7"/>
  <c r="AF269" i="7"/>
  <c r="AG269" i="7"/>
  <c r="A270" i="7"/>
  <c r="B270" i="7"/>
  <c r="D270" i="7"/>
  <c r="E270" i="7"/>
  <c r="F270" i="7"/>
  <c r="G270" i="7"/>
  <c r="H270" i="7"/>
  <c r="I270" i="7"/>
  <c r="K270" i="7"/>
  <c r="L270" i="7"/>
  <c r="M270" i="7"/>
  <c r="N270" i="7"/>
  <c r="O270" i="7"/>
  <c r="Q270" i="7"/>
  <c r="R270" i="7"/>
  <c r="S270" i="7"/>
  <c r="U270" i="7"/>
  <c r="V270" i="7"/>
  <c r="W270" i="7"/>
  <c r="X270" i="7"/>
  <c r="Y270" i="7"/>
  <c r="Z270" i="7"/>
  <c r="AA270" i="7"/>
  <c r="AC270" i="7"/>
  <c r="AE270" i="7"/>
  <c r="AF270" i="7"/>
  <c r="AG270" i="7"/>
  <c r="A271" i="7"/>
  <c r="B271" i="7"/>
  <c r="D271" i="7"/>
  <c r="E271" i="7"/>
  <c r="F271" i="7"/>
  <c r="G271" i="7"/>
  <c r="H271" i="7"/>
  <c r="I271" i="7"/>
  <c r="K271" i="7"/>
  <c r="L271" i="7"/>
  <c r="M271" i="7"/>
  <c r="N271" i="7"/>
  <c r="O271" i="7"/>
  <c r="Q271" i="7"/>
  <c r="R271" i="7"/>
  <c r="S271" i="7"/>
  <c r="U271" i="7"/>
  <c r="V271" i="7"/>
  <c r="W271" i="7"/>
  <c r="X271" i="7"/>
  <c r="Y271" i="7"/>
  <c r="Z271" i="7"/>
  <c r="AA271" i="7"/>
  <c r="AC271" i="7"/>
  <c r="AE271" i="7"/>
  <c r="AF271" i="7"/>
  <c r="AG271" i="7"/>
  <c r="A272" i="7"/>
  <c r="B272" i="7"/>
  <c r="D272" i="7"/>
  <c r="E272" i="7"/>
  <c r="F272" i="7"/>
  <c r="G272" i="7"/>
  <c r="H272" i="7"/>
  <c r="I272" i="7"/>
  <c r="K272" i="7"/>
  <c r="L272" i="7"/>
  <c r="M272" i="7"/>
  <c r="N272" i="7"/>
  <c r="O272" i="7"/>
  <c r="Q272" i="7"/>
  <c r="R272" i="7"/>
  <c r="S272" i="7"/>
  <c r="U272" i="7"/>
  <c r="V272" i="7"/>
  <c r="W272" i="7"/>
  <c r="X272" i="7"/>
  <c r="Y272" i="7"/>
  <c r="Z272" i="7"/>
  <c r="AA272" i="7"/>
  <c r="AC272" i="7"/>
  <c r="AE272" i="7"/>
  <c r="AF272" i="7"/>
  <c r="AG272" i="7"/>
  <c r="A273" i="7"/>
  <c r="B273" i="7"/>
  <c r="D273" i="7"/>
  <c r="E273" i="7"/>
  <c r="F273" i="7"/>
  <c r="G273" i="7"/>
  <c r="H273" i="7"/>
  <c r="I273" i="7"/>
  <c r="K273" i="7"/>
  <c r="L273" i="7"/>
  <c r="M273" i="7"/>
  <c r="N273" i="7"/>
  <c r="O273" i="7"/>
  <c r="Q273" i="7"/>
  <c r="R273" i="7"/>
  <c r="S273" i="7"/>
  <c r="U273" i="7"/>
  <c r="V273" i="7"/>
  <c r="W273" i="7"/>
  <c r="X273" i="7"/>
  <c r="Y273" i="7"/>
  <c r="Z273" i="7"/>
  <c r="AA273" i="7"/>
  <c r="AC273" i="7"/>
  <c r="AE273" i="7"/>
  <c r="AF273" i="7"/>
  <c r="AG273" i="7"/>
  <c r="A274" i="7"/>
  <c r="B274" i="7"/>
  <c r="D274" i="7"/>
  <c r="E274" i="7"/>
  <c r="F274" i="7"/>
  <c r="G274" i="7"/>
  <c r="H274" i="7"/>
  <c r="I274" i="7"/>
  <c r="K274" i="7"/>
  <c r="L274" i="7"/>
  <c r="M274" i="7"/>
  <c r="N274" i="7"/>
  <c r="O274" i="7"/>
  <c r="Q274" i="7"/>
  <c r="R274" i="7"/>
  <c r="S274" i="7"/>
  <c r="U274" i="7"/>
  <c r="V274" i="7"/>
  <c r="W274" i="7"/>
  <c r="X274" i="7"/>
  <c r="Y274" i="7"/>
  <c r="Z274" i="7"/>
  <c r="AA274" i="7"/>
  <c r="AC274" i="7"/>
  <c r="AE274" i="7"/>
  <c r="AF274" i="7"/>
  <c r="AG274" i="7"/>
  <c r="A275" i="7"/>
  <c r="B275" i="7"/>
  <c r="D275" i="7"/>
  <c r="E275" i="7"/>
  <c r="F275" i="7"/>
  <c r="G275" i="7"/>
  <c r="H275" i="7"/>
  <c r="I275" i="7"/>
  <c r="K275" i="7"/>
  <c r="L275" i="7"/>
  <c r="M275" i="7"/>
  <c r="N275" i="7"/>
  <c r="O275" i="7"/>
  <c r="Q275" i="7"/>
  <c r="R275" i="7"/>
  <c r="S275" i="7"/>
  <c r="U275" i="7"/>
  <c r="V275" i="7"/>
  <c r="W275" i="7"/>
  <c r="X275" i="7"/>
  <c r="Y275" i="7"/>
  <c r="Z275" i="7"/>
  <c r="AA275" i="7"/>
  <c r="AC275" i="7"/>
  <c r="AE275" i="7"/>
  <c r="AF275" i="7"/>
  <c r="AG275" i="7"/>
  <c r="A276" i="7"/>
  <c r="B276" i="7"/>
  <c r="D276" i="7"/>
  <c r="E276" i="7"/>
  <c r="F276" i="7"/>
  <c r="G276" i="7"/>
  <c r="H276" i="7"/>
  <c r="I276" i="7"/>
  <c r="K276" i="7"/>
  <c r="L276" i="7"/>
  <c r="M276" i="7"/>
  <c r="N276" i="7"/>
  <c r="O276" i="7"/>
  <c r="Q276" i="7"/>
  <c r="R276" i="7"/>
  <c r="S276" i="7"/>
  <c r="U276" i="7"/>
  <c r="V276" i="7"/>
  <c r="W276" i="7"/>
  <c r="X276" i="7"/>
  <c r="Y276" i="7"/>
  <c r="Z276" i="7"/>
  <c r="AA276" i="7"/>
  <c r="AC276" i="7"/>
  <c r="AE276" i="7"/>
  <c r="AF276" i="7"/>
  <c r="AG276" i="7"/>
  <c r="A277" i="7"/>
  <c r="B277" i="7"/>
  <c r="D277" i="7"/>
  <c r="E277" i="7"/>
  <c r="F277" i="7"/>
  <c r="G277" i="7"/>
  <c r="H277" i="7"/>
  <c r="I277" i="7"/>
  <c r="K277" i="7"/>
  <c r="L277" i="7"/>
  <c r="M277" i="7"/>
  <c r="N277" i="7"/>
  <c r="O277" i="7"/>
  <c r="Q277" i="7"/>
  <c r="R277" i="7"/>
  <c r="S277" i="7"/>
  <c r="U277" i="7"/>
  <c r="V277" i="7"/>
  <c r="W277" i="7"/>
  <c r="X277" i="7"/>
  <c r="Y277" i="7"/>
  <c r="Z277" i="7"/>
  <c r="AA277" i="7"/>
  <c r="AC277" i="7"/>
  <c r="AE277" i="7"/>
  <c r="AF277" i="7"/>
  <c r="AG277" i="7"/>
  <c r="A278" i="7"/>
  <c r="B278" i="7"/>
  <c r="D278" i="7"/>
  <c r="E278" i="7"/>
  <c r="F278" i="7"/>
  <c r="G278" i="7"/>
  <c r="H278" i="7"/>
  <c r="I278" i="7"/>
  <c r="K278" i="7"/>
  <c r="L278" i="7"/>
  <c r="M278" i="7"/>
  <c r="N278" i="7"/>
  <c r="O278" i="7"/>
  <c r="Q278" i="7"/>
  <c r="R278" i="7"/>
  <c r="S278" i="7"/>
  <c r="U278" i="7"/>
  <c r="V278" i="7"/>
  <c r="W278" i="7"/>
  <c r="X278" i="7"/>
  <c r="Y278" i="7"/>
  <c r="Z278" i="7"/>
  <c r="AA278" i="7"/>
  <c r="AC278" i="7"/>
  <c r="AE278" i="7"/>
  <c r="AF278" i="7"/>
  <c r="AG278" i="7"/>
  <c r="A279" i="7"/>
  <c r="B279" i="7"/>
  <c r="D279" i="7"/>
  <c r="E279" i="7"/>
  <c r="F279" i="7"/>
  <c r="G279" i="7"/>
  <c r="H279" i="7"/>
  <c r="I279" i="7"/>
  <c r="K279" i="7"/>
  <c r="L279" i="7"/>
  <c r="M279" i="7"/>
  <c r="N279" i="7"/>
  <c r="O279" i="7"/>
  <c r="Q279" i="7"/>
  <c r="R279" i="7"/>
  <c r="S279" i="7"/>
  <c r="U279" i="7"/>
  <c r="V279" i="7"/>
  <c r="W279" i="7"/>
  <c r="X279" i="7"/>
  <c r="Y279" i="7"/>
  <c r="Z279" i="7"/>
  <c r="AA279" i="7"/>
  <c r="AC279" i="7"/>
  <c r="AE279" i="7"/>
  <c r="AF279" i="7"/>
  <c r="AG279" i="7"/>
  <c r="A280" i="7"/>
  <c r="B280" i="7"/>
  <c r="D280" i="7"/>
  <c r="E280" i="7"/>
  <c r="F280" i="7"/>
  <c r="G280" i="7"/>
  <c r="H280" i="7"/>
  <c r="I280" i="7"/>
  <c r="K280" i="7"/>
  <c r="L280" i="7"/>
  <c r="M280" i="7"/>
  <c r="N280" i="7"/>
  <c r="O280" i="7"/>
  <c r="Q280" i="7"/>
  <c r="R280" i="7"/>
  <c r="S280" i="7"/>
  <c r="U280" i="7"/>
  <c r="V280" i="7"/>
  <c r="W280" i="7"/>
  <c r="X280" i="7"/>
  <c r="Y280" i="7"/>
  <c r="Z280" i="7"/>
  <c r="AA280" i="7"/>
  <c r="AC280" i="7"/>
  <c r="AE280" i="7"/>
  <c r="AF280" i="7"/>
  <c r="AG280" i="7"/>
  <c r="A281" i="7"/>
  <c r="B281" i="7"/>
  <c r="D281" i="7"/>
  <c r="E281" i="7"/>
  <c r="F281" i="7"/>
  <c r="G281" i="7"/>
  <c r="H281" i="7"/>
  <c r="I281" i="7"/>
  <c r="K281" i="7"/>
  <c r="L281" i="7"/>
  <c r="M281" i="7"/>
  <c r="N281" i="7"/>
  <c r="O281" i="7"/>
  <c r="Q281" i="7"/>
  <c r="R281" i="7"/>
  <c r="S281" i="7"/>
  <c r="U281" i="7"/>
  <c r="V281" i="7"/>
  <c r="W281" i="7"/>
  <c r="X281" i="7"/>
  <c r="Y281" i="7"/>
  <c r="Z281" i="7"/>
  <c r="AA281" i="7"/>
  <c r="AC281" i="7"/>
  <c r="AE281" i="7"/>
  <c r="AF281" i="7"/>
  <c r="AG281" i="7"/>
  <c r="A282" i="7"/>
  <c r="B282" i="7"/>
  <c r="D282" i="7"/>
  <c r="E282" i="7"/>
  <c r="F282" i="7"/>
  <c r="G282" i="7"/>
  <c r="H282" i="7"/>
  <c r="I282" i="7"/>
  <c r="K282" i="7"/>
  <c r="L282" i="7"/>
  <c r="M282" i="7"/>
  <c r="N282" i="7"/>
  <c r="O282" i="7"/>
  <c r="Q282" i="7"/>
  <c r="R282" i="7"/>
  <c r="S282" i="7"/>
  <c r="U282" i="7"/>
  <c r="V282" i="7"/>
  <c r="W282" i="7"/>
  <c r="X282" i="7"/>
  <c r="Y282" i="7"/>
  <c r="Z282" i="7"/>
  <c r="AA282" i="7"/>
  <c r="AC282" i="7"/>
  <c r="AE282" i="7"/>
  <c r="AF282" i="7"/>
  <c r="AG282" i="7"/>
  <c r="A283" i="7"/>
  <c r="B283" i="7"/>
  <c r="D283" i="7"/>
  <c r="E283" i="7"/>
  <c r="F283" i="7"/>
  <c r="G283" i="7"/>
  <c r="H283" i="7"/>
  <c r="I283" i="7"/>
  <c r="K283" i="7"/>
  <c r="L283" i="7"/>
  <c r="M283" i="7"/>
  <c r="N283" i="7"/>
  <c r="O283" i="7"/>
  <c r="Q283" i="7"/>
  <c r="R283" i="7"/>
  <c r="S283" i="7"/>
  <c r="U283" i="7"/>
  <c r="V283" i="7"/>
  <c r="W283" i="7"/>
  <c r="X283" i="7"/>
  <c r="Y283" i="7"/>
  <c r="Z283" i="7"/>
  <c r="AA283" i="7"/>
  <c r="AC283" i="7"/>
  <c r="AE283" i="7"/>
  <c r="AF283" i="7"/>
  <c r="AG283" i="7"/>
  <c r="A284" i="7"/>
  <c r="B284" i="7"/>
  <c r="D284" i="7"/>
  <c r="E284" i="7"/>
  <c r="F284" i="7"/>
  <c r="G284" i="7"/>
  <c r="H284" i="7"/>
  <c r="I284" i="7"/>
  <c r="K284" i="7"/>
  <c r="L284" i="7"/>
  <c r="M284" i="7"/>
  <c r="N284" i="7"/>
  <c r="O284" i="7"/>
  <c r="Q284" i="7"/>
  <c r="R284" i="7"/>
  <c r="S284" i="7"/>
  <c r="U284" i="7"/>
  <c r="V284" i="7"/>
  <c r="W284" i="7"/>
  <c r="X284" i="7"/>
  <c r="Y284" i="7"/>
  <c r="Z284" i="7"/>
  <c r="AA284" i="7"/>
  <c r="AC284" i="7"/>
  <c r="AE284" i="7"/>
  <c r="AF284" i="7"/>
  <c r="AG284" i="7"/>
  <c r="A285" i="7"/>
  <c r="B285" i="7"/>
  <c r="D285" i="7"/>
  <c r="E285" i="7"/>
  <c r="F285" i="7"/>
  <c r="G285" i="7"/>
  <c r="H285" i="7"/>
  <c r="I285" i="7"/>
  <c r="K285" i="7"/>
  <c r="L285" i="7"/>
  <c r="M285" i="7"/>
  <c r="N285" i="7"/>
  <c r="O285" i="7"/>
  <c r="Q285" i="7"/>
  <c r="R285" i="7"/>
  <c r="S285" i="7"/>
  <c r="U285" i="7"/>
  <c r="V285" i="7"/>
  <c r="W285" i="7"/>
  <c r="X285" i="7"/>
  <c r="Y285" i="7"/>
  <c r="Z285" i="7"/>
  <c r="AA285" i="7"/>
  <c r="AC285" i="7"/>
  <c r="AE285" i="7"/>
  <c r="AF285" i="7"/>
  <c r="AG285" i="7"/>
  <c r="A286" i="7"/>
  <c r="B286" i="7"/>
  <c r="D286" i="7"/>
  <c r="E286" i="7"/>
  <c r="F286" i="7"/>
  <c r="G286" i="7"/>
  <c r="H286" i="7"/>
  <c r="I286" i="7"/>
  <c r="K286" i="7"/>
  <c r="L286" i="7"/>
  <c r="M286" i="7"/>
  <c r="N286" i="7"/>
  <c r="O286" i="7"/>
  <c r="Q286" i="7"/>
  <c r="R286" i="7"/>
  <c r="S286" i="7"/>
  <c r="U286" i="7"/>
  <c r="V286" i="7"/>
  <c r="W286" i="7"/>
  <c r="X286" i="7"/>
  <c r="Y286" i="7"/>
  <c r="Z286" i="7"/>
  <c r="AA286" i="7"/>
  <c r="AC286" i="7"/>
  <c r="AE286" i="7"/>
  <c r="AF286" i="7"/>
  <c r="AG286" i="7"/>
  <c r="A287" i="7"/>
  <c r="B287" i="7"/>
  <c r="D287" i="7"/>
  <c r="E287" i="7"/>
  <c r="F287" i="7"/>
  <c r="G287" i="7"/>
  <c r="H287" i="7"/>
  <c r="I287" i="7"/>
  <c r="K287" i="7"/>
  <c r="L287" i="7"/>
  <c r="M287" i="7"/>
  <c r="N287" i="7"/>
  <c r="O287" i="7"/>
  <c r="Q287" i="7"/>
  <c r="R287" i="7"/>
  <c r="S287" i="7"/>
  <c r="U287" i="7"/>
  <c r="V287" i="7"/>
  <c r="W287" i="7"/>
  <c r="X287" i="7"/>
  <c r="Y287" i="7"/>
  <c r="Z287" i="7"/>
  <c r="AA287" i="7"/>
  <c r="AC287" i="7"/>
  <c r="AE287" i="7"/>
  <c r="AF287" i="7"/>
  <c r="AG287" i="7"/>
  <c r="A288" i="7"/>
  <c r="B288" i="7"/>
  <c r="D288" i="7"/>
  <c r="E288" i="7"/>
  <c r="F288" i="7"/>
  <c r="G288" i="7"/>
  <c r="H288" i="7"/>
  <c r="I288" i="7"/>
  <c r="K288" i="7"/>
  <c r="L288" i="7"/>
  <c r="M288" i="7"/>
  <c r="N288" i="7"/>
  <c r="O288" i="7"/>
  <c r="Q288" i="7"/>
  <c r="R288" i="7"/>
  <c r="S288" i="7"/>
  <c r="U288" i="7"/>
  <c r="V288" i="7"/>
  <c r="W288" i="7"/>
  <c r="X288" i="7"/>
  <c r="Y288" i="7"/>
  <c r="Z288" i="7"/>
  <c r="AA288" i="7"/>
  <c r="AC288" i="7"/>
  <c r="AE288" i="7"/>
  <c r="AF288" i="7"/>
  <c r="AG288" i="7"/>
  <c r="A289" i="7"/>
  <c r="B289" i="7"/>
  <c r="D289" i="7"/>
  <c r="E289" i="7"/>
  <c r="F289" i="7"/>
  <c r="G289" i="7"/>
  <c r="H289" i="7"/>
  <c r="I289" i="7"/>
  <c r="K289" i="7"/>
  <c r="L289" i="7"/>
  <c r="M289" i="7"/>
  <c r="N289" i="7"/>
  <c r="O289" i="7"/>
  <c r="Q289" i="7"/>
  <c r="R289" i="7"/>
  <c r="S289" i="7"/>
  <c r="U289" i="7"/>
  <c r="V289" i="7"/>
  <c r="W289" i="7"/>
  <c r="X289" i="7"/>
  <c r="Y289" i="7"/>
  <c r="Z289" i="7"/>
  <c r="AA289" i="7"/>
  <c r="AC289" i="7"/>
  <c r="AE289" i="7"/>
  <c r="AF289" i="7"/>
  <c r="AG289" i="7"/>
  <c r="A290" i="7"/>
  <c r="B290" i="7"/>
  <c r="D290" i="7"/>
  <c r="E290" i="7"/>
  <c r="F290" i="7"/>
  <c r="G290" i="7"/>
  <c r="H290" i="7"/>
  <c r="I290" i="7"/>
  <c r="K290" i="7"/>
  <c r="L290" i="7"/>
  <c r="M290" i="7"/>
  <c r="N290" i="7"/>
  <c r="O290" i="7"/>
  <c r="Q290" i="7"/>
  <c r="R290" i="7"/>
  <c r="S290" i="7"/>
  <c r="U290" i="7"/>
  <c r="V290" i="7"/>
  <c r="W290" i="7"/>
  <c r="X290" i="7"/>
  <c r="Y290" i="7"/>
  <c r="Z290" i="7"/>
  <c r="AA290" i="7"/>
  <c r="AC290" i="7"/>
  <c r="AE290" i="7"/>
  <c r="AF290" i="7"/>
  <c r="AG290" i="7"/>
  <c r="A291" i="7"/>
  <c r="B291" i="7"/>
  <c r="D291" i="7"/>
  <c r="E291" i="7"/>
  <c r="F291" i="7"/>
  <c r="G291" i="7"/>
  <c r="H291" i="7"/>
  <c r="I291" i="7"/>
  <c r="K291" i="7"/>
  <c r="L291" i="7"/>
  <c r="M291" i="7"/>
  <c r="N291" i="7"/>
  <c r="O291" i="7"/>
  <c r="Q291" i="7"/>
  <c r="R291" i="7"/>
  <c r="S291" i="7"/>
  <c r="U291" i="7"/>
  <c r="V291" i="7"/>
  <c r="W291" i="7"/>
  <c r="X291" i="7"/>
  <c r="Y291" i="7"/>
  <c r="Z291" i="7"/>
  <c r="AA291" i="7"/>
  <c r="AC291" i="7"/>
  <c r="AE291" i="7"/>
  <c r="AF291" i="7"/>
  <c r="AG291" i="7"/>
  <c r="A292" i="7"/>
  <c r="B292" i="7"/>
  <c r="D292" i="7"/>
  <c r="E292" i="7"/>
  <c r="F292" i="7"/>
  <c r="G292" i="7"/>
  <c r="H292" i="7"/>
  <c r="I292" i="7"/>
  <c r="K292" i="7"/>
  <c r="L292" i="7"/>
  <c r="M292" i="7"/>
  <c r="N292" i="7"/>
  <c r="O292" i="7"/>
  <c r="Q292" i="7"/>
  <c r="R292" i="7"/>
  <c r="S292" i="7"/>
  <c r="U292" i="7"/>
  <c r="V292" i="7"/>
  <c r="W292" i="7"/>
  <c r="X292" i="7"/>
  <c r="Y292" i="7"/>
  <c r="Z292" i="7"/>
  <c r="AA292" i="7"/>
  <c r="AC292" i="7"/>
  <c r="AE292" i="7"/>
  <c r="AF292" i="7"/>
  <c r="AG292" i="7"/>
  <c r="A293" i="7"/>
  <c r="B293" i="7"/>
  <c r="D293" i="7"/>
  <c r="E293" i="7"/>
  <c r="F293" i="7"/>
  <c r="G293" i="7"/>
  <c r="H293" i="7"/>
  <c r="I293" i="7"/>
  <c r="K293" i="7"/>
  <c r="L293" i="7"/>
  <c r="M293" i="7"/>
  <c r="N293" i="7"/>
  <c r="O293" i="7"/>
  <c r="Q293" i="7"/>
  <c r="R293" i="7"/>
  <c r="S293" i="7"/>
  <c r="U293" i="7"/>
  <c r="V293" i="7"/>
  <c r="W293" i="7"/>
  <c r="X293" i="7"/>
  <c r="Y293" i="7"/>
  <c r="Z293" i="7"/>
  <c r="AA293" i="7"/>
  <c r="AC293" i="7"/>
  <c r="AE293" i="7"/>
  <c r="AF293" i="7"/>
  <c r="AG293" i="7"/>
  <c r="A294" i="7"/>
  <c r="B294" i="7"/>
  <c r="D294" i="7"/>
  <c r="E294" i="7"/>
  <c r="F294" i="7"/>
  <c r="G294" i="7"/>
  <c r="H294" i="7"/>
  <c r="I294" i="7"/>
  <c r="K294" i="7"/>
  <c r="L294" i="7"/>
  <c r="M294" i="7"/>
  <c r="N294" i="7"/>
  <c r="O294" i="7"/>
  <c r="Q294" i="7"/>
  <c r="R294" i="7"/>
  <c r="S294" i="7"/>
  <c r="U294" i="7"/>
  <c r="V294" i="7"/>
  <c r="W294" i="7"/>
  <c r="X294" i="7"/>
  <c r="Y294" i="7"/>
  <c r="Z294" i="7"/>
  <c r="AA294" i="7"/>
  <c r="AC294" i="7"/>
  <c r="AE294" i="7"/>
  <c r="AF294" i="7"/>
  <c r="AG294" i="7"/>
  <c r="A295" i="7"/>
  <c r="B295" i="7"/>
  <c r="D295" i="7"/>
  <c r="E295" i="7"/>
  <c r="F295" i="7"/>
  <c r="G295" i="7"/>
  <c r="H295" i="7"/>
  <c r="I295" i="7"/>
  <c r="K295" i="7"/>
  <c r="L295" i="7"/>
  <c r="M295" i="7"/>
  <c r="N295" i="7"/>
  <c r="O295" i="7"/>
  <c r="Q295" i="7"/>
  <c r="R295" i="7"/>
  <c r="S295" i="7"/>
  <c r="U295" i="7"/>
  <c r="V295" i="7"/>
  <c r="W295" i="7"/>
  <c r="X295" i="7"/>
  <c r="Y295" i="7"/>
  <c r="Z295" i="7"/>
  <c r="AA295" i="7"/>
  <c r="AC295" i="7"/>
  <c r="AE295" i="7"/>
  <c r="AF295" i="7"/>
  <c r="AG295" i="7"/>
  <c r="A296" i="7"/>
  <c r="B296" i="7"/>
  <c r="D296" i="7"/>
  <c r="E296" i="7"/>
  <c r="F296" i="7"/>
  <c r="G296" i="7"/>
  <c r="H296" i="7"/>
  <c r="I296" i="7"/>
  <c r="K296" i="7"/>
  <c r="L296" i="7"/>
  <c r="M296" i="7"/>
  <c r="N296" i="7"/>
  <c r="O296" i="7"/>
  <c r="Q296" i="7"/>
  <c r="R296" i="7"/>
  <c r="S296" i="7"/>
  <c r="U296" i="7"/>
  <c r="V296" i="7"/>
  <c r="W296" i="7"/>
  <c r="X296" i="7"/>
  <c r="Y296" i="7"/>
  <c r="Z296" i="7"/>
  <c r="AA296" i="7"/>
  <c r="AC296" i="7"/>
  <c r="AE296" i="7"/>
  <c r="AF296" i="7"/>
  <c r="AG296" i="7"/>
  <c r="A297" i="7"/>
  <c r="B297" i="7"/>
  <c r="D297" i="7"/>
  <c r="E297" i="7"/>
  <c r="F297" i="7"/>
  <c r="G297" i="7"/>
  <c r="H297" i="7"/>
  <c r="I297" i="7"/>
  <c r="K297" i="7"/>
  <c r="L297" i="7"/>
  <c r="M297" i="7"/>
  <c r="N297" i="7"/>
  <c r="O297" i="7"/>
  <c r="Q297" i="7"/>
  <c r="R297" i="7"/>
  <c r="S297" i="7"/>
  <c r="U297" i="7"/>
  <c r="V297" i="7"/>
  <c r="W297" i="7"/>
  <c r="X297" i="7"/>
  <c r="Y297" i="7"/>
  <c r="Z297" i="7"/>
  <c r="AA297" i="7"/>
  <c r="AC297" i="7"/>
  <c r="AE297" i="7"/>
  <c r="AF297" i="7"/>
  <c r="AG297" i="7"/>
  <c r="A298" i="7"/>
  <c r="B298" i="7"/>
  <c r="D298" i="7"/>
  <c r="E298" i="7"/>
  <c r="F298" i="7"/>
  <c r="G298" i="7"/>
  <c r="H298" i="7"/>
  <c r="I298" i="7"/>
  <c r="K298" i="7"/>
  <c r="L298" i="7"/>
  <c r="M298" i="7"/>
  <c r="N298" i="7"/>
  <c r="O298" i="7"/>
  <c r="Q298" i="7"/>
  <c r="R298" i="7"/>
  <c r="S298" i="7"/>
  <c r="U298" i="7"/>
  <c r="V298" i="7"/>
  <c r="W298" i="7"/>
  <c r="X298" i="7"/>
  <c r="Y298" i="7"/>
  <c r="Z298" i="7"/>
  <c r="AA298" i="7"/>
  <c r="AC298" i="7"/>
  <c r="AE298" i="7"/>
  <c r="AF298" i="7"/>
  <c r="AG298" i="7"/>
  <c r="A299" i="7"/>
  <c r="B299" i="7"/>
  <c r="D299" i="7"/>
  <c r="E299" i="7"/>
  <c r="F299" i="7"/>
  <c r="G299" i="7"/>
  <c r="H299" i="7"/>
  <c r="I299" i="7"/>
  <c r="K299" i="7"/>
  <c r="L299" i="7"/>
  <c r="M299" i="7"/>
  <c r="N299" i="7"/>
  <c r="O299" i="7"/>
  <c r="Q299" i="7"/>
  <c r="R299" i="7"/>
  <c r="S299" i="7"/>
  <c r="U299" i="7"/>
  <c r="V299" i="7"/>
  <c r="W299" i="7"/>
  <c r="X299" i="7"/>
  <c r="Y299" i="7"/>
  <c r="Z299" i="7"/>
  <c r="AA299" i="7"/>
  <c r="AC299" i="7"/>
  <c r="AE299" i="7"/>
  <c r="AF299" i="7"/>
  <c r="AG299" i="7"/>
  <c r="A300" i="7"/>
  <c r="B300" i="7"/>
  <c r="D300" i="7"/>
  <c r="E300" i="7"/>
  <c r="F300" i="7"/>
  <c r="G300" i="7"/>
  <c r="H300" i="7"/>
  <c r="I300" i="7"/>
  <c r="K300" i="7"/>
  <c r="L300" i="7"/>
  <c r="M300" i="7"/>
  <c r="N300" i="7"/>
  <c r="O300" i="7"/>
  <c r="Q300" i="7"/>
  <c r="R300" i="7"/>
  <c r="S300" i="7"/>
  <c r="U300" i="7"/>
  <c r="V300" i="7"/>
  <c r="W300" i="7"/>
  <c r="X300" i="7"/>
  <c r="Y300" i="7"/>
  <c r="Z300" i="7"/>
  <c r="AA300" i="7"/>
  <c r="AC300" i="7"/>
  <c r="AE300" i="7"/>
  <c r="AF300" i="7"/>
  <c r="AG300" i="7"/>
  <c r="A301" i="7"/>
  <c r="B301" i="7"/>
  <c r="D301" i="7"/>
  <c r="E301" i="7"/>
  <c r="F301" i="7"/>
  <c r="G301" i="7"/>
  <c r="H301" i="7"/>
  <c r="I301" i="7"/>
  <c r="K301" i="7"/>
  <c r="L301" i="7"/>
  <c r="M301" i="7"/>
  <c r="N301" i="7"/>
  <c r="O301" i="7"/>
  <c r="Q301" i="7"/>
  <c r="R301" i="7"/>
  <c r="S301" i="7"/>
  <c r="U301" i="7"/>
  <c r="V301" i="7"/>
  <c r="W301" i="7"/>
  <c r="X301" i="7"/>
  <c r="Y301" i="7"/>
  <c r="Z301" i="7"/>
  <c r="AA301" i="7"/>
  <c r="AC301" i="7"/>
  <c r="AE301" i="7"/>
  <c r="AF301" i="7"/>
  <c r="AG301" i="7"/>
  <c r="A302" i="7"/>
  <c r="B302" i="7"/>
  <c r="D302" i="7"/>
  <c r="E302" i="7"/>
  <c r="F302" i="7"/>
  <c r="G302" i="7"/>
  <c r="H302" i="7"/>
  <c r="I302" i="7"/>
  <c r="K302" i="7"/>
  <c r="L302" i="7"/>
  <c r="M302" i="7"/>
  <c r="N302" i="7"/>
  <c r="O302" i="7"/>
  <c r="Q302" i="7"/>
  <c r="R302" i="7"/>
  <c r="S302" i="7"/>
  <c r="U302" i="7"/>
  <c r="V302" i="7"/>
  <c r="W302" i="7"/>
  <c r="X302" i="7"/>
  <c r="Y302" i="7"/>
  <c r="Z302" i="7"/>
  <c r="AA302" i="7"/>
  <c r="AC302" i="7"/>
  <c r="AE302" i="7"/>
  <c r="AF302" i="7"/>
  <c r="AG302" i="7"/>
  <c r="A303" i="7"/>
  <c r="B303" i="7"/>
  <c r="D303" i="7"/>
  <c r="E303" i="7"/>
  <c r="F303" i="7"/>
  <c r="G303" i="7"/>
  <c r="H303" i="7"/>
  <c r="I303" i="7"/>
  <c r="K303" i="7"/>
  <c r="L303" i="7"/>
  <c r="M303" i="7"/>
  <c r="N303" i="7"/>
  <c r="O303" i="7"/>
  <c r="Q303" i="7"/>
  <c r="R303" i="7"/>
  <c r="S303" i="7"/>
  <c r="U303" i="7"/>
  <c r="V303" i="7"/>
  <c r="W303" i="7"/>
  <c r="X303" i="7"/>
  <c r="Y303" i="7"/>
  <c r="Z303" i="7"/>
  <c r="AA303" i="7"/>
  <c r="AC303" i="7"/>
  <c r="AE303" i="7"/>
  <c r="AF303" i="7"/>
  <c r="AG303" i="7"/>
  <c r="A304" i="7"/>
  <c r="B304" i="7"/>
  <c r="D304" i="7"/>
  <c r="E304" i="7"/>
  <c r="F304" i="7"/>
  <c r="G304" i="7"/>
  <c r="H304" i="7"/>
  <c r="I304" i="7"/>
  <c r="K304" i="7"/>
  <c r="L304" i="7"/>
  <c r="M304" i="7"/>
  <c r="N304" i="7"/>
  <c r="O304" i="7"/>
  <c r="Q304" i="7"/>
  <c r="R304" i="7"/>
  <c r="S304" i="7"/>
  <c r="U304" i="7"/>
  <c r="V304" i="7"/>
  <c r="W304" i="7"/>
  <c r="X304" i="7"/>
  <c r="Y304" i="7"/>
  <c r="Z304" i="7"/>
  <c r="AA304" i="7"/>
  <c r="AC304" i="7"/>
  <c r="AE304" i="7"/>
  <c r="AF304" i="7"/>
  <c r="AG304" i="7"/>
  <c r="A305" i="7"/>
  <c r="B305" i="7"/>
  <c r="D305" i="7"/>
  <c r="E305" i="7"/>
  <c r="F305" i="7"/>
  <c r="G305" i="7"/>
  <c r="H305" i="7"/>
  <c r="I305" i="7"/>
  <c r="K305" i="7"/>
  <c r="L305" i="7"/>
  <c r="M305" i="7"/>
  <c r="N305" i="7"/>
  <c r="O305" i="7"/>
  <c r="Q305" i="7"/>
  <c r="R305" i="7"/>
  <c r="S305" i="7"/>
  <c r="U305" i="7"/>
  <c r="V305" i="7"/>
  <c r="W305" i="7"/>
  <c r="X305" i="7"/>
  <c r="Y305" i="7"/>
  <c r="Z305" i="7"/>
  <c r="AA305" i="7"/>
  <c r="AC305" i="7"/>
  <c r="AE305" i="7"/>
  <c r="AF305" i="7"/>
  <c r="AG305" i="7"/>
  <c r="A306" i="7"/>
  <c r="B306" i="7"/>
  <c r="D306" i="7"/>
  <c r="E306" i="7"/>
  <c r="F306" i="7"/>
  <c r="G306" i="7"/>
  <c r="H306" i="7"/>
  <c r="I306" i="7"/>
  <c r="K306" i="7"/>
  <c r="L306" i="7"/>
  <c r="M306" i="7"/>
  <c r="N306" i="7"/>
  <c r="O306" i="7"/>
  <c r="Q306" i="7"/>
  <c r="R306" i="7"/>
  <c r="S306" i="7"/>
  <c r="U306" i="7"/>
  <c r="V306" i="7"/>
  <c r="W306" i="7"/>
  <c r="X306" i="7"/>
  <c r="Y306" i="7"/>
  <c r="Z306" i="7"/>
  <c r="AA306" i="7"/>
  <c r="AC306" i="7"/>
  <c r="AE306" i="7"/>
  <c r="AF306" i="7"/>
  <c r="AG306" i="7"/>
  <c r="A307" i="7"/>
  <c r="B307" i="7"/>
  <c r="D307" i="7"/>
  <c r="E307" i="7"/>
  <c r="F307" i="7"/>
  <c r="G307" i="7"/>
  <c r="H307" i="7"/>
  <c r="I307" i="7"/>
  <c r="K307" i="7"/>
  <c r="L307" i="7"/>
  <c r="M307" i="7"/>
  <c r="N307" i="7"/>
  <c r="O307" i="7"/>
  <c r="Q307" i="7"/>
  <c r="R307" i="7"/>
  <c r="S307" i="7"/>
  <c r="U307" i="7"/>
  <c r="V307" i="7"/>
  <c r="W307" i="7"/>
  <c r="X307" i="7"/>
  <c r="Y307" i="7"/>
  <c r="Z307" i="7"/>
  <c r="AA307" i="7"/>
  <c r="AC307" i="7"/>
  <c r="AE307" i="7"/>
  <c r="AF307" i="7"/>
  <c r="AG307" i="7"/>
  <c r="A308" i="7"/>
  <c r="B308" i="7"/>
  <c r="D308" i="7"/>
  <c r="E308" i="7"/>
  <c r="F308" i="7"/>
  <c r="G308" i="7"/>
  <c r="H308" i="7"/>
  <c r="I308" i="7"/>
  <c r="K308" i="7"/>
  <c r="L308" i="7"/>
  <c r="M308" i="7"/>
  <c r="N308" i="7"/>
  <c r="O308" i="7"/>
  <c r="Q308" i="7"/>
  <c r="R308" i="7"/>
  <c r="S308" i="7"/>
  <c r="U308" i="7"/>
  <c r="V308" i="7"/>
  <c r="W308" i="7"/>
  <c r="X308" i="7"/>
  <c r="Y308" i="7"/>
  <c r="Z308" i="7"/>
  <c r="AA308" i="7"/>
  <c r="AC308" i="7"/>
  <c r="AE308" i="7"/>
  <c r="AF308" i="7"/>
  <c r="AG308" i="7"/>
  <c r="A309" i="7"/>
  <c r="B309" i="7"/>
  <c r="D309" i="7"/>
  <c r="E309" i="7"/>
  <c r="F309" i="7"/>
  <c r="G309" i="7"/>
  <c r="H309" i="7"/>
  <c r="I309" i="7"/>
  <c r="K309" i="7"/>
  <c r="L309" i="7"/>
  <c r="M309" i="7"/>
  <c r="N309" i="7"/>
  <c r="O309" i="7"/>
  <c r="Q309" i="7"/>
  <c r="R309" i="7"/>
  <c r="S309" i="7"/>
  <c r="U309" i="7"/>
  <c r="V309" i="7"/>
  <c r="W309" i="7"/>
  <c r="X309" i="7"/>
  <c r="Y309" i="7"/>
  <c r="Z309" i="7"/>
  <c r="AA309" i="7"/>
  <c r="AC309" i="7"/>
  <c r="AE309" i="7"/>
  <c r="AF309" i="7"/>
  <c r="AG309" i="7"/>
  <c r="A310" i="7"/>
  <c r="B310" i="7"/>
  <c r="D310" i="7"/>
  <c r="E310" i="7"/>
  <c r="F310" i="7"/>
  <c r="G310" i="7"/>
  <c r="H310" i="7"/>
  <c r="I310" i="7"/>
  <c r="K310" i="7"/>
  <c r="L310" i="7"/>
  <c r="M310" i="7"/>
  <c r="N310" i="7"/>
  <c r="O310" i="7"/>
  <c r="Q310" i="7"/>
  <c r="R310" i="7"/>
  <c r="S310" i="7"/>
  <c r="U310" i="7"/>
  <c r="V310" i="7"/>
  <c r="W310" i="7"/>
  <c r="X310" i="7"/>
  <c r="Y310" i="7"/>
  <c r="Z310" i="7"/>
  <c r="AA310" i="7"/>
  <c r="AC310" i="7"/>
  <c r="AE310" i="7"/>
  <c r="AF310" i="7"/>
  <c r="AG310" i="7"/>
  <c r="A311" i="7"/>
  <c r="B311" i="7"/>
  <c r="D311" i="7"/>
  <c r="E311" i="7"/>
  <c r="F311" i="7"/>
  <c r="G311" i="7"/>
  <c r="H311" i="7"/>
  <c r="I311" i="7"/>
  <c r="K311" i="7"/>
  <c r="L311" i="7"/>
  <c r="M311" i="7"/>
  <c r="N311" i="7"/>
  <c r="O311" i="7"/>
  <c r="Q311" i="7"/>
  <c r="R311" i="7"/>
  <c r="S311" i="7"/>
  <c r="U311" i="7"/>
  <c r="V311" i="7"/>
  <c r="W311" i="7"/>
  <c r="X311" i="7"/>
  <c r="Y311" i="7"/>
  <c r="Z311" i="7"/>
  <c r="AA311" i="7"/>
  <c r="AC311" i="7"/>
  <c r="AE311" i="7"/>
  <c r="AF311" i="7"/>
  <c r="AG311" i="7"/>
  <c r="A312" i="7"/>
  <c r="B312" i="7"/>
  <c r="D312" i="7"/>
  <c r="E312" i="7"/>
  <c r="F312" i="7"/>
  <c r="G312" i="7"/>
  <c r="H312" i="7"/>
  <c r="I312" i="7"/>
  <c r="K312" i="7"/>
  <c r="L312" i="7"/>
  <c r="M312" i="7"/>
  <c r="N312" i="7"/>
  <c r="O312" i="7"/>
  <c r="Q312" i="7"/>
  <c r="R312" i="7"/>
  <c r="S312" i="7"/>
  <c r="U312" i="7"/>
  <c r="V312" i="7"/>
  <c r="W312" i="7"/>
  <c r="X312" i="7"/>
  <c r="Y312" i="7"/>
  <c r="Z312" i="7"/>
  <c r="AA312" i="7"/>
  <c r="AC312" i="7"/>
  <c r="AE312" i="7"/>
  <c r="AF312" i="7"/>
  <c r="AG312" i="7"/>
  <c r="A313" i="7"/>
  <c r="B313" i="7"/>
  <c r="D313" i="7"/>
  <c r="E313" i="7"/>
  <c r="F313" i="7"/>
  <c r="G313" i="7"/>
  <c r="H313" i="7"/>
  <c r="I313" i="7"/>
  <c r="K313" i="7"/>
  <c r="L313" i="7"/>
  <c r="M313" i="7"/>
  <c r="N313" i="7"/>
  <c r="O313" i="7"/>
  <c r="Q313" i="7"/>
  <c r="R313" i="7"/>
  <c r="S313" i="7"/>
  <c r="U313" i="7"/>
  <c r="V313" i="7"/>
  <c r="W313" i="7"/>
  <c r="X313" i="7"/>
  <c r="Y313" i="7"/>
  <c r="Z313" i="7"/>
  <c r="AA313" i="7"/>
  <c r="AC313" i="7"/>
  <c r="AE313" i="7"/>
  <c r="AF313" i="7"/>
  <c r="AG313" i="7"/>
  <c r="A314" i="7"/>
  <c r="B314" i="7"/>
  <c r="D314" i="7"/>
  <c r="E314" i="7"/>
  <c r="F314" i="7"/>
  <c r="G314" i="7"/>
  <c r="H314" i="7"/>
  <c r="I314" i="7"/>
  <c r="K314" i="7"/>
  <c r="L314" i="7"/>
  <c r="M314" i="7"/>
  <c r="N314" i="7"/>
  <c r="O314" i="7"/>
  <c r="Q314" i="7"/>
  <c r="R314" i="7"/>
  <c r="S314" i="7"/>
  <c r="U314" i="7"/>
  <c r="V314" i="7"/>
  <c r="W314" i="7"/>
  <c r="X314" i="7"/>
  <c r="Y314" i="7"/>
  <c r="Z314" i="7"/>
  <c r="AA314" i="7"/>
  <c r="AC314" i="7"/>
  <c r="AE314" i="7"/>
  <c r="AF314" i="7"/>
  <c r="AG314" i="7"/>
  <c r="A315" i="7"/>
  <c r="B315" i="7"/>
  <c r="D315" i="7"/>
  <c r="E315" i="7"/>
  <c r="F315" i="7"/>
  <c r="G315" i="7"/>
  <c r="H315" i="7"/>
  <c r="I315" i="7"/>
  <c r="K315" i="7"/>
  <c r="L315" i="7"/>
  <c r="M315" i="7"/>
  <c r="N315" i="7"/>
  <c r="O315" i="7"/>
  <c r="Q315" i="7"/>
  <c r="R315" i="7"/>
  <c r="S315" i="7"/>
  <c r="U315" i="7"/>
  <c r="V315" i="7"/>
  <c r="W315" i="7"/>
  <c r="X315" i="7"/>
  <c r="Y315" i="7"/>
  <c r="Z315" i="7"/>
  <c r="AA315" i="7"/>
  <c r="AC315" i="7"/>
  <c r="AE315" i="7"/>
  <c r="AF315" i="7"/>
  <c r="AG315" i="7"/>
  <c r="A316" i="7"/>
  <c r="B316" i="7"/>
  <c r="D316" i="7"/>
  <c r="E316" i="7"/>
  <c r="F316" i="7"/>
  <c r="G316" i="7"/>
  <c r="H316" i="7"/>
  <c r="I316" i="7"/>
  <c r="K316" i="7"/>
  <c r="L316" i="7"/>
  <c r="M316" i="7"/>
  <c r="N316" i="7"/>
  <c r="O316" i="7"/>
  <c r="Q316" i="7"/>
  <c r="R316" i="7"/>
  <c r="S316" i="7"/>
  <c r="U316" i="7"/>
  <c r="V316" i="7"/>
  <c r="W316" i="7"/>
  <c r="X316" i="7"/>
  <c r="Y316" i="7"/>
  <c r="Z316" i="7"/>
  <c r="AA316" i="7"/>
  <c r="AC316" i="7"/>
  <c r="AE316" i="7"/>
  <c r="AF316" i="7"/>
  <c r="AG316" i="7"/>
  <c r="A317" i="7"/>
  <c r="B317" i="7"/>
  <c r="D317" i="7"/>
  <c r="E317" i="7"/>
  <c r="F317" i="7"/>
  <c r="G317" i="7"/>
  <c r="H317" i="7"/>
  <c r="I317" i="7"/>
  <c r="K317" i="7"/>
  <c r="L317" i="7"/>
  <c r="M317" i="7"/>
  <c r="N317" i="7"/>
  <c r="O317" i="7"/>
  <c r="Q317" i="7"/>
  <c r="R317" i="7"/>
  <c r="S317" i="7"/>
  <c r="U317" i="7"/>
  <c r="V317" i="7"/>
  <c r="W317" i="7"/>
  <c r="X317" i="7"/>
  <c r="Y317" i="7"/>
  <c r="Z317" i="7"/>
  <c r="AA317" i="7"/>
  <c r="AC317" i="7"/>
  <c r="AE317" i="7"/>
  <c r="AF317" i="7"/>
  <c r="AG317" i="7"/>
  <c r="A318" i="7"/>
  <c r="B318" i="7"/>
  <c r="D318" i="7"/>
  <c r="E318" i="7"/>
  <c r="F318" i="7"/>
  <c r="G318" i="7"/>
  <c r="H318" i="7"/>
  <c r="I318" i="7"/>
  <c r="K318" i="7"/>
  <c r="L318" i="7"/>
  <c r="M318" i="7"/>
  <c r="N318" i="7"/>
  <c r="O318" i="7"/>
  <c r="Q318" i="7"/>
  <c r="R318" i="7"/>
  <c r="S318" i="7"/>
  <c r="U318" i="7"/>
  <c r="V318" i="7"/>
  <c r="W318" i="7"/>
  <c r="X318" i="7"/>
  <c r="Y318" i="7"/>
  <c r="Z318" i="7"/>
  <c r="AA318" i="7"/>
  <c r="AC318" i="7"/>
  <c r="AE318" i="7"/>
  <c r="AF318" i="7"/>
  <c r="AG318" i="7"/>
  <c r="A319" i="7"/>
  <c r="B319" i="7"/>
  <c r="D319" i="7"/>
  <c r="E319" i="7"/>
  <c r="F319" i="7"/>
  <c r="G319" i="7"/>
  <c r="H319" i="7"/>
  <c r="I319" i="7"/>
  <c r="K319" i="7"/>
  <c r="L319" i="7"/>
  <c r="M319" i="7"/>
  <c r="N319" i="7"/>
  <c r="O319" i="7"/>
  <c r="Q319" i="7"/>
  <c r="R319" i="7"/>
  <c r="S319" i="7"/>
  <c r="U319" i="7"/>
  <c r="V319" i="7"/>
  <c r="W319" i="7"/>
  <c r="X319" i="7"/>
  <c r="Y319" i="7"/>
  <c r="Z319" i="7"/>
  <c r="AA319" i="7"/>
  <c r="AC319" i="7"/>
  <c r="AE319" i="7"/>
  <c r="AF319" i="7"/>
  <c r="AG319" i="7"/>
  <c r="A320" i="7"/>
  <c r="B320" i="7"/>
  <c r="D320" i="7"/>
  <c r="E320" i="7"/>
  <c r="F320" i="7"/>
  <c r="G320" i="7"/>
  <c r="H320" i="7"/>
  <c r="I320" i="7"/>
  <c r="K320" i="7"/>
  <c r="L320" i="7"/>
  <c r="M320" i="7"/>
  <c r="N320" i="7"/>
  <c r="O320" i="7"/>
  <c r="Q320" i="7"/>
  <c r="R320" i="7"/>
  <c r="S320" i="7"/>
  <c r="U320" i="7"/>
  <c r="V320" i="7"/>
  <c r="W320" i="7"/>
  <c r="X320" i="7"/>
  <c r="Y320" i="7"/>
  <c r="Z320" i="7"/>
  <c r="AA320" i="7"/>
  <c r="AC320" i="7"/>
  <c r="AE320" i="7"/>
  <c r="AF320" i="7"/>
  <c r="AG320" i="7"/>
  <c r="A321" i="7"/>
  <c r="B321" i="7"/>
  <c r="D321" i="7"/>
  <c r="E321" i="7"/>
  <c r="F321" i="7"/>
  <c r="G321" i="7"/>
  <c r="H321" i="7"/>
  <c r="I321" i="7"/>
  <c r="K321" i="7"/>
  <c r="L321" i="7"/>
  <c r="M321" i="7"/>
  <c r="N321" i="7"/>
  <c r="O321" i="7"/>
  <c r="Q321" i="7"/>
  <c r="R321" i="7"/>
  <c r="S321" i="7"/>
  <c r="U321" i="7"/>
  <c r="V321" i="7"/>
  <c r="W321" i="7"/>
  <c r="X321" i="7"/>
  <c r="Y321" i="7"/>
  <c r="Z321" i="7"/>
  <c r="AA321" i="7"/>
  <c r="AC321" i="7"/>
  <c r="AE321" i="7"/>
  <c r="AF321" i="7"/>
  <c r="AG321" i="7"/>
  <c r="A322" i="7"/>
  <c r="B322" i="7"/>
  <c r="D322" i="7"/>
  <c r="E322" i="7"/>
  <c r="F322" i="7"/>
  <c r="G322" i="7"/>
  <c r="H322" i="7"/>
  <c r="I322" i="7"/>
  <c r="K322" i="7"/>
  <c r="L322" i="7"/>
  <c r="M322" i="7"/>
  <c r="N322" i="7"/>
  <c r="O322" i="7"/>
  <c r="Q322" i="7"/>
  <c r="R322" i="7"/>
  <c r="S322" i="7"/>
  <c r="U322" i="7"/>
  <c r="V322" i="7"/>
  <c r="W322" i="7"/>
  <c r="X322" i="7"/>
  <c r="Y322" i="7"/>
  <c r="Z322" i="7"/>
  <c r="AA322" i="7"/>
  <c r="AC322" i="7"/>
  <c r="AE322" i="7"/>
  <c r="AF322" i="7"/>
  <c r="AG322" i="7"/>
  <c r="A323" i="7"/>
  <c r="B323" i="7"/>
  <c r="D323" i="7"/>
  <c r="E323" i="7"/>
  <c r="F323" i="7"/>
  <c r="G323" i="7"/>
  <c r="H323" i="7"/>
  <c r="I323" i="7"/>
  <c r="K323" i="7"/>
  <c r="L323" i="7"/>
  <c r="M323" i="7"/>
  <c r="N323" i="7"/>
  <c r="O323" i="7"/>
  <c r="Q323" i="7"/>
  <c r="R323" i="7"/>
  <c r="S323" i="7"/>
  <c r="U323" i="7"/>
  <c r="V323" i="7"/>
  <c r="W323" i="7"/>
  <c r="X323" i="7"/>
  <c r="Y323" i="7"/>
  <c r="Z323" i="7"/>
  <c r="AA323" i="7"/>
  <c r="AC323" i="7"/>
  <c r="AE323" i="7"/>
  <c r="AF323" i="7"/>
  <c r="AG323" i="7"/>
  <c r="A324" i="7"/>
  <c r="B324" i="7"/>
  <c r="D324" i="7"/>
  <c r="E324" i="7"/>
  <c r="F324" i="7"/>
  <c r="G324" i="7"/>
  <c r="H324" i="7"/>
  <c r="I324" i="7"/>
  <c r="K324" i="7"/>
  <c r="L324" i="7"/>
  <c r="M324" i="7"/>
  <c r="N324" i="7"/>
  <c r="O324" i="7"/>
  <c r="Q324" i="7"/>
  <c r="R324" i="7"/>
  <c r="S324" i="7"/>
  <c r="U324" i="7"/>
  <c r="V324" i="7"/>
  <c r="W324" i="7"/>
  <c r="X324" i="7"/>
  <c r="Y324" i="7"/>
  <c r="Z324" i="7"/>
  <c r="AA324" i="7"/>
  <c r="AC324" i="7"/>
  <c r="AE324" i="7"/>
  <c r="AF324" i="7"/>
  <c r="AG324" i="7"/>
  <c r="A325" i="7"/>
  <c r="B325" i="7"/>
  <c r="D325" i="7"/>
  <c r="E325" i="7"/>
  <c r="F325" i="7"/>
  <c r="G325" i="7"/>
  <c r="H325" i="7"/>
  <c r="I325" i="7"/>
  <c r="K325" i="7"/>
  <c r="L325" i="7"/>
  <c r="M325" i="7"/>
  <c r="N325" i="7"/>
  <c r="O325" i="7"/>
  <c r="Q325" i="7"/>
  <c r="R325" i="7"/>
  <c r="S325" i="7"/>
  <c r="U325" i="7"/>
  <c r="V325" i="7"/>
  <c r="W325" i="7"/>
  <c r="X325" i="7"/>
  <c r="Y325" i="7"/>
  <c r="Z325" i="7"/>
  <c r="AA325" i="7"/>
  <c r="AC325" i="7"/>
  <c r="AE325" i="7"/>
  <c r="AF325" i="7"/>
  <c r="AG325" i="7"/>
  <c r="A326" i="7"/>
  <c r="B326" i="7"/>
  <c r="D326" i="7"/>
  <c r="E326" i="7"/>
  <c r="F326" i="7"/>
  <c r="G326" i="7"/>
  <c r="H326" i="7"/>
  <c r="I326" i="7"/>
  <c r="K326" i="7"/>
  <c r="L326" i="7"/>
  <c r="M326" i="7"/>
  <c r="N326" i="7"/>
  <c r="O326" i="7"/>
  <c r="Q326" i="7"/>
  <c r="R326" i="7"/>
  <c r="S326" i="7"/>
  <c r="U326" i="7"/>
  <c r="V326" i="7"/>
  <c r="W326" i="7"/>
  <c r="X326" i="7"/>
  <c r="Y326" i="7"/>
  <c r="Z326" i="7"/>
  <c r="AA326" i="7"/>
  <c r="AC326" i="7"/>
  <c r="AE326" i="7"/>
  <c r="AF326" i="7"/>
  <c r="AG326" i="7"/>
  <c r="A327" i="7"/>
  <c r="B327" i="7"/>
  <c r="D327" i="7"/>
  <c r="E327" i="7"/>
  <c r="F327" i="7"/>
  <c r="G327" i="7"/>
  <c r="H327" i="7"/>
  <c r="I327" i="7"/>
  <c r="K327" i="7"/>
  <c r="L327" i="7"/>
  <c r="M327" i="7"/>
  <c r="N327" i="7"/>
  <c r="O327" i="7"/>
  <c r="Q327" i="7"/>
  <c r="R327" i="7"/>
  <c r="S327" i="7"/>
  <c r="U327" i="7"/>
  <c r="V327" i="7"/>
  <c r="W327" i="7"/>
  <c r="X327" i="7"/>
  <c r="Y327" i="7"/>
  <c r="Z327" i="7"/>
  <c r="AA327" i="7"/>
  <c r="AC327" i="7"/>
  <c r="AE327" i="7"/>
  <c r="AF327" i="7"/>
  <c r="AG327" i="7"/>
  <c r="A328" i="7"/>
  <c r="B328" i="7"/>
  <c r="D328" i="7"/>
  <c r="E328" i="7"/>
  <c r="F328" i="7"/>
  <c r="G328" i="7"/>
  <c r="H328" i="7"/>
  <c r="I328" i="7"/>
  <c r="K328" i="7"/>
  <c r="L328" i="7"/>
  <c r="M328" i="7"/>
  <c r="N328" i="7"/>
  <c r="O328" i="7"/>
  <c r="Q328" i="7"/>
  <c r="R328" i="7"/>
  <c r="S328" i="7"/>
  <c r="U328" i="7"/>
  <c r="V328" i="7"/>
  <c r="W328" i="7"/>
  <c r="X328" i="7"/>
  <c r="Y328" i="7"/>
  <c r="Z328" i="7"/>
  <c r="AA328" i="7"/>
  <c r="AC328" i="7"/>
  <c r="AE328" i="7"/>
  <c r="AF328" i="7"/>
  <c r="AG328" i="7"/>
  <c r="A329" i="7"/>
  <c r="B329" i="7"/>
  <c r="D329" i="7"/>
  <c r="E329" i="7"/>
  <c r="F329" i="7"/>
  <c r="G329" i="7"/>
  <c r="H329" i="7"/>
  <c r="I329" i="7"/>
  <c r="K329" i="7"/>
  <c r="L329" i="7"/>
  <c r="M329" i="7"/>
  <c r="N329" i="7"/>
  <c r="O329" i="7"/>
  <c r="Q329" i="7"/>
  <c r="R329" i="7"/>
  <c r="S329" i="7"/>
  <c r="U329" i="7"/>
  <c r="V329" i="7"/>
  <c r="W329" i="7"/>
  <c r="X329" i="7"/>
  <c r="Y329" i="7"/>
  <c r="Z329" i="7"/>
  <c r="AA329" i="7"/>
  <c r="AC329" i="7"/>
  <c r="AE329" i="7"/>
  <c r="AF329" i="7"/>
  <c r="AG329" i="7"/>
  <c r="A330" i="7"/>
  <c r="B330" i="7"/>
  <c r="D330" i="7"/>
  <c r="E330" i="7"/>
  <c r="F330" i="7"/>
  <c r="G330" i="7"/>
  <c r="H330" i="7"/>
  <c r="I330" i="7"/>
  <c r="K330" i="7"/>
  <c r="L330" i="7"/>
  <c r="M330" i="7"/>
  <c r="N330" i="7"/>
  <c r="O330" i="7"/>
  <c r="Q330" i="7"/>
  <c r="R330" i="7"/>
  <c r="S330" i="7"/>
  <c r="U330" i="7"/>
  <c r="V330" i="7"/>
  <c r="W330" i="7"/>
  <c r="X330" i="7"/>
  <c r="Y330" i="7"/>
  <c r="Z330" i="7"/>
  <c r="AA330" i="7"/>
  <c r="AC330" i="7"/>
  <c r="AE330" i="7"/>
  <c r="AF330" i="7"/>
  <c r="AG330" i="7"/>
  <c r="A331" i="7"/>
  <c r="B331" i="7"/>
  <c r="D331" i="7"/>
  <c r="E331" i="7"/>
  <c r="F331" i="7"/>
  <c r="G331" i="7"/>
  <c r="H331" i="7"/>
  <c r="I331" i="7"/>
  <c r="K331" i="7"/>
  <c r="L331" i="7"/>
  <c r="M331" i="7"/>
  <c r="N331" i="7"/>
  <c r="O331" i="7"/>
  <c r="Q331" i="7"/>
  <c r="R331" i="7"/>
  <c r="S331" i="7"/>
  <c r="U331" i="7"/>
  <c r="V331" i="7"/>
  <c r="W331" i="7"/>
  <c r="X331" i="7"/>
  <c r="Y331" i="7"/>
  <c r="Z331" i="7"/>
  <c r="AA331" i="7"/>
  <c r="AC331" i="7"/>
  <c r="AE331" i="7"/>
  <c r="AF331" i="7"/>
  <c r="AG331" i="7"/>
  <c r="A332" i="7"/>
  <c r="B332" i="7"/>
  <c r="D332" i="7"/>
  <c r="E332" i="7"/>
  <c r="F332" i="7"/>
  <c r="G332" i="7"/>
  <c r="H332" i="7"/>
  <c r="I332" i="7"/>
  <c r="K332" i="7"/>
  <c r="L332" i="7"/>
  <c r="M332" i="7"/>
  <c r="N332" i="7"/>
  <c r="O332" i="7"/>
  <c r="Q332" i="7"/>
  <c r="R332" i="7"/>
  <c r="S332" i="7"/>
  <c r="U332" i="7"/>
  <c r="V332" i="7"/>
  <c r="W332" i="7"/>
  <c r="X332" i="7"/>
  <c r="Y332" i="7"/>
  <c r="Z332" i="7"/>
  <c r="AA332" i="7"/>
  <c r="AC332" i="7"/>
  <c r="AE332" i="7"/>
  <c r="AF332" i="7"/>
  <c r="AG332" i="7"/>
  <c r="A333" i="7"/>
  <c r="B333" i="7"/>
  <c r="D333" i="7"/>
  <c r="E333" i="7"/>
  <c r="F333" i="7"/>
  <c r="G333" i="7"/>
  <c r="H333" i="7"/>
  <c r="I333" i="7"/>
  <c r="K333" i="7"/>
  <c r="L333" i="7"/>
  <c r="M333" i="7"/>
  <c r="N333" i="7"/>
  <c r="O333" i="7"/>
  <c r="Q333" i="7"/>
  <c r="R333" i="7"/>
  <c r="S333" i="7"/>
  <c r="U333" i="7"/>
  <c r="V333" i="7"/>
  <c r="W333" i="7"/>
  <c r="X333" i="7"/>
  <c r="Y333" i="7"/>
  <c r="Z333" i="7"/>
  <c r="AA333" i="7"/>
  <c r="AC333" i="7"/>
  <c r="AE333" i="7"/>
  <c r="AF333" i="7"/>
  <c r="AG333" i="7"/>
  <c r="A334" i="7"/>
  <c r="B334" i="7"/>
  <c r="D334" i="7"/>
  <c r="E334" i="7"/>
  <c r="F334" i="7"/>
  <c r="G334" i="7"/>
  <c r="H334" i="7"/>
  <c r="I334" i="7"/>
  <c r="K334" i="7"/>
  <c r="L334" i="7"/>
  <c r="M334" i="7"/>
  <c r="N334" i="7"/>
  <c r="O334" i="7"/>
  <c r="Q334" i="7"/>
  <c r="R334" i="7"/>
  <c r="S334" i="7"/>
  <c r="U334" i="7"/>
  <c r="V334" i="7"/>
  <c r="W334" i="7"/>
  <c r="X334" i="7"/>
  <c r="Y334" i="7"/>
  <c r="Z334" i="7"/>
  <c r="AA334" i="7"/>
  <c r="AC334" i="7"/>
  <c r="AE334" i="7"/>
  <c r="AF334" i="7"/>
  <c r="AG334" i="7"/>
  <c r="A335" i="7"/>
  <c r="B335" i="7"/>
  <c r="D335" i="7"/>
  <c r="E335" i="7"/>
  <c r="F335" i="7"/>
  <c r="G335" i="7"/>
  <c r="H335" i="7"/>
  <c r="I335" i="7"/>
  <c r="K335" i="7"/>
  <c r="L335" i="7"/>
  <c r="M335" i="7"/>
  <c r="N335" i="7"/>
  <c r="O335" i="7"/>
  <c r="Q335" i="7"/>
  <c r="R335" i="7"/>
  <c r="S335" i="7"/>
  <c r="U335" i="7"/>
  <c r="V335" i="7"/>
  <c r="W335" i="7"/>
  <c r="X335" i="7"/>
  <c r="Y335" i="7"/>
  <c r="Z335" i="7"/>
  <c r="AA335" i="7"/>
  <c r="AC335" i="7"/>
  <c r="AE335" i="7"/>
  <c r="AF335" i="7"/>
  <c r="AG335" i="7"/>
  <c r="A336" i="7"/>
  <c r="B336" i="7"/>
  <c r="D336" i="7"/>
  <c r="E336" i="7"/>
  <c r="F336" i="7"/>
  <c r="G336" i="7"/>
  <c r="H336" i="7"/>
  <c r="I336" i="7"/>
  <c r="K336" i="7"/>
  <c r="L336" i="7"/>
  <c r="M336" i="7"/>
  <c r="N336" i="7"/>
  <c r="O336" i="7"/>
  <c r="Q336" i="7"/>
  <c r="R336" i="7"/>
  <c r="S336" i="7"/>
  <c r="U336" i="7"/>
  <c r="V336" i="7"/>
  <c r="W336" i="7"/>
  <c r="X336" i="7"/>
  <c r="Y336" i="7"/>
  <c r="Z336" i="7"/>
  <c r="AA336" i="7"/>
  <c r="AC336" i="7"/>
  <c r="AE336" i="7"/>
  <c r="AF336" i="7"/>
  <c r="AG336" i="7"/>
  <c r="A337" i="7"/>
  <c r="B337" i="7"/>
  <c r="D337" i="7"/>
  <c r="E337" i="7"/>
  <c r="F337" i="7"/>
  <c r="G337" i="7"/>
  <c r="H337" i="7"/>
  <c r="I337" i="7"/>
  <c r="K337" i="7"/>
  <c r="L337" i="7"/>
  <c r="M337" i="7"/>
  <c r="N337" i="7"/>
  <c r="O337" i="7"/>
  <c r="Q337" i="7"/>
  <c r="R337" i="7"/>
  <c r="S337" i="7"/>
  <c r="U337" i="7"/>
  <c r="V337" i="7"/>
  <c r="W337" i="7"/>
  <c r="X337" i="7"/>
  <c r="Y337" i="7"/>
  <c r="Z337" i="7"/>
  <c r="AA337" i="7"/>
  <c r="AC337" i="7"/>
  <c r="AE337" i="7"/>
  <c r="AF337" i="7"/>
  <c r="AG337" i="7"/>
  <c r="A338" i="7"/>
  <c r="B338" i="7"/>
  <c r="D338" i="7"/>
  <c r="E338" i="7"/>
  <c r="F338" i="7"/>
  <c r="G338" i="7"/>
  <c r="H338" i="7"/>
  <c r="I338" i="7"/>
  <c r="K338" i="7"/>
  <c r="L338" i="7"/>
  <c r="M338" i="7"/>
  <c r="N338" i="7"/>
  <c r="O338" i="7"/>
  <c r="Q338" i="7"/>
  <c r="R338" i="7"/>
  <c r="S338" i="7"/>
  <c r="U338" i="7"/>
  <c r="V338" i="7"/>
  <c r="W338" i="7"/>
  <c r="X338" i="7"/>
  <c r="Y338" i="7"/>
  <c r="Z338" i="7"/>
  <c r="AA338" i="7"/>
  <c r="AC338" i="7"/>
  <c r="AE338" i="7"/>
  <c r="AF338" i="7"/>
  <c r="AG338" i="7"/>
  <c r="A339" i="7"/>
  <c r="B339" i="7"/>
  <c r="D339" i="7"/>
  <c r="E339" i="7"/>
  <c r="F339" i="7"/>
  <c r="G339" i="7"/>
  <c r="H339" i="7"/>
  <c r="I339" i="7"/>
  <c r="K339" i="7"/>
  <c r="L339" i="7"/>
  <c r="M339" i="7"/>
  <c r="N339" i="7"/>
  <c r="O339" i="7"/>
  <c r="Q339" i="7"/>
  <c r="R339" i="7"/>
  <c r="S339" i="7"/>
  <c r="U339" i="7"/>
  <c r="V339" i="7"/>
  <c r="W339" i="7"/>
  <c r="X339" i="7"/>
  <c r="Y339" i="7"/>
  <c r="Z339" i="7"/>
  <c r="AA339" i="7"/>
  <c r="AC339" i="7"/>
  <c r="AE339" i="7"/>
  <c r="AF339" i="7"/>
  <c r="AG339" i="7"/>
  <c r="A340" i="7"/>
  <c r="B340" i="7"/>
  <c r="D340" i="7"/>
  <c r="E340" i="7"/>
  <c r="F340" i="7"/>
  <c r="G340" i="7"/>
  <c r="H340" i="7"/>
  <c r="I340" i="7"/>
  <c r="K340" i="7"/>
  <c r="L340" i="7"/>
  <c r="M340" i="7"/>
  <c r="N340" i="7"/>
  <c r="O340" i="7"/>
  <c r="Q340" i="7"/>
  <c r="R340" i="7"/>
  <c r="S340" i="7"/>
  <c r="U340" i="7"/>
  <c r="V340" i="7"/>
  <c r="W340" i="7"/>
  <c r="X340" i="7"/>
  <c r="Y340" i="7"/>
  <c r="Z340" i="7"/>
  <c r="AA340" i="7"/>
  <c r="AC340" i="7"/>
  <c r="AE340" i="7"/>
  <c r="AF340" i="7"/>
  <c r="AG340" i="7"/>
  <c r="A341" i="7"/>
  <c r="B341" i="7"/>
  <c r="D341" i="7"/>
  <c r="E341" i="7"/>
  <c r="F341" i="7"/>
  <c r="G341" i="7"/>
  <c r="H341" i="7"/>
  <c r="I341" i="7"/>
  <c r="K341" i="7"/>
  <c r="L341" i="7"/>
  <c r="M341" i="7"/>
  <c r="N341" i="7"/>
  <c r="O341" i="7"/>
  <c r="Q341" i="7"/>
  <c r="R341" i="7"/>
  <c r="S341" i="7"/>
  <c r="U341" i="7"/>
  <c r="V341" i="7"/>
  <c r="W341" i="7"/>
  <c r="X341" i="7"/>
  <c r="Y341" i="7"/>
  <c r="Z341" i="7"/>
  <c r="AA341" i="7"/>
  <c r="AC341" i="7"/>
  <c r="AE341" i="7"/>
  <c r="AF341" i="7"/>
  <c r="AG341" i="7"/>
  <c r="A342" i="7"/>
  <c r="B342" i="7"/>
  <c r="D342" i="7"/>
  <c r="E342" i="7"/>
  <c r="F342" i="7"/>
  <c r="G342" i="7"/>
  <c r="H342" i="7"/>
  <c r="I342" i="7"/>
  <c r="K342" i="7"/>
  <c r="L342" i="7"/>
  <c r="M342" i="7"/>
  <c r="N342" i="7"/>
  <c r="O342" i="7"/>
  <c r="Q342" i="7"/>
  <c r="R342" i="7"/>
  <c r="S342" i="7"/>
  <c r="U342" i="7"/>
  <c r="V342" i="7"/>
  <c r="W342" i="7"/>
  <c r="X342" i="7"/>
  <c r="Y342" i="7"/>
  <c r="Z342" i="7"/>
  <c r="AA342" i="7"/>
  <c r="AC342" i="7"/>
  <c r="AE342" i="7"/>
  <c r="AF342" i="7"/>
  <c r="AG342" i="7"/>
  <c r="A343" i="7"/>
  <c r="B343" i="7"/>
  <c r="D343" i="7"/>
  <c r="E343" i="7"/>
  <c r="F343" i="7"/>
  <c r="G343" i="7"/>
  <c r="H343" i="7"/>
  <c r="I343" i="7"/>
  <c r="K343" i="7"/>
  <c r="L343" i="7"/>
  <c r="M343" i="7"/>
  <c r="N343" i="7"/>
  <c r="O343" i="7"/>
  <c r="Q343" i="7"/>
  <c r="R343" i="7"/>
  <c r="S343" i="7"/>
  <c r="U343" i="7"/>
  <c r="V343" i="7"/>
  <c r="W343" i="7"/>
  <c r="X343" i="7"/>
  <c r="Y343" i="7"/>
  <c r="Z343" i="7"/>
  <c r="AA343" i="7"/>
  <c r="AC343" i="7"/>
  <c r="AE343" i="7"/>
  <c r="AF343" i="7"/>
  <c r="AG343" i="7"/>
  <c r="A344" i="7"/>
  <c r="B344" i="7"/>
  <c r="D344" i="7"/>
  <c r="E344" i="7"/>
  <c r="F344" i="7"/>
  <c r="G344" i="7"/>
  <c r="H344" i="7"/>
  <c r="I344" i="7"/>
  <c r="K344" i="7"/>
  <c r="L344" i="7"/>
  <c r="M344" i="7"/>
  <c r="N344" i="7"/>
  <c r="O344" i="7"/>
  <c r="Q344" i="7"/>
  <c r="R344" i="7"/>
  <c r="S344" i="7"/>
  <c r="U344" i="7"/>
  <c r="V344" i="7"/>
  <c r="W344" i="7"/>
  <c r="X344" i="7"/>
  <c r="Y344" i="7"/>
  <c r="Z344" i="7"/>
  <c r="AA344" i="7"/>
  <c r="AC344" i="7"/>
  <c r="AE344" i="7"/>
  <c r="AF344" i="7"/>
  <c r="AG344" i="7"/>
  <c r="A345" i="7"/>
  <c r="B345" i="7"/>
  <c r="D345" i="7"/>
  <c r="E345" i="7"/>
  <c r="F345" i="7"/>
  <c r="G345" i="7"/>
  <c r="H345" i="7"/>
  <c r="I345" i="7"/>
  <c r="K345" i="7"/>
  <c r="L345" i="7"/>
  <c r="M345" i="7"/>
  <c r="N345" i="7"/>
  <c r="O345" i="7"/>
  <c r="Q345" i="7"/>
  <c r="R345" i="7"/>
  <c r="S345" i="7"/>
  <c r="U345" i="7"/>
  <c r="V345" i="7"/>
  <c r="W345" i="7"/>
  <c r="X345" i="7"/>
  <c r="Y345" i="7"/>
  <c r="Z345" i="7"/>
  <c r="AA345" i="7"/>
  <c r="AC345" i="7"/>
  <c r="AE345" i="7"/>
  <c r="AF345" i="7"/>
  <c r="AG345" i="7"/>
  <c r="A346" i="7"/>
  <c r="B346" i="7"/>
  <c r="D346" i="7"/>
  <c r="E346" i="7"/>
  <c r="F346" i="7"/>
  <c r="G346" i="7"/>
  <c r="H346" i="7"/>
  <c r="I346" i="7"/>
  <c r="K346" i="7"/>
  <c r="L346" i="7"/>
  <c r="M346" i="7"/>
  <c r="N346" i="7"/>
  <c r="O346" i="7"/>
  <c r="Q346" i="7"/>
  <c r="R346" i="7"/>
  <c r="S346" i="7"/>
  <c r="U346" i="7"/>
  <c r="V346" i="7"/>
  <c r="W346" i="7"/>
  <c r="X346" i="7"/>
  <c r="Y346" i="7"/>
  <c r="Z346" i="7"/>
  <c r="AA346" i="7"/>
  <c r="AC346" i="7"/>
  <c r="AE346" i="7"/>
  <c r="AF346" i="7"/>
  <c r="AG346" i="7"/>
  <c r="A347" i="7"/>
  <c r="B347" i="7"/>
  <c r="D347" i="7"/>
  <c r="E347" i="7"/>
  <c r="F347" i="7"/>
  <c r="G347" i="7"/>
  <c r="H347" i="7"/>
  <c r="I347" i="7"/>
  <c r="K347" i="7"/>
  <c r="L347" i="7"/>
  <c r="M347" i="7"/>
  <c r="N347" i="7"/>
  <c r="O347" i="7"/>
  <c r="Q347" i="7"/>
  <c r="R347" i="7"/>
  <c r="S347" i="7"/>
  <c r="U347" i="7"/>
  <c r="V347" i="7"/>
  <c r="W347" i="7"/>
  <c r="X347" i="7"/>
  <c r="Y347" i="7"/>
  <c r="Z347" i="7"/>
  <c r="AA347" i="7"/>
  <c r="AC347" i="7"/>
  <c r="AE347" i="7"/>
  <c r="AF347" i="7"/>
  <c r="AG347" i="7"/>
  <c r="A348" i="7"/>
  <c r="B348" i="7"/>
  <c r="D348" i="7"/>
  <c r="E348" i="7"/>
  <c r="F348" i="7"/>
  <c r="G348" i="7"/>
  <c r="H348" i="7"/>
  <c r="I348" i="7"/>
  <c r="K348" i="7"/>
  <c r="L348" i="7"/>
  <c r="M348" i="7"/>
  <c r="N348" i="7"/>
  <c r="O348" i="7"/>
  <c r="Q348" i="7"/>
  <c r="R348" i="7"/>
  <c r="S348" i="7"/>
  <c r="U348" i="7"/>
  <c r="V348" i="7"/>
  <c r="W348" i="7"/>
  <c r="X348" i="7"/>
  <c r="Y348" i="7"/>
  <c r="Z348" i="7"/>
  <c r="AA348" i="7"/>
  <c r="AC348" i="7"/>
  <c r="AE348" i="7"/>
  <c r="AF348" i="7"/>
  <c r="AG348" i="7"/>
  <c r="A349" i="7"/>
  <c r="B349" i="7"/>
  <c r="D349" i="7"/>
  <c r="E349" i="7"/>
  <c r="F349" i="7"/>
  <c r="G349" i="7"/>
  <c r="H349" i="7"/>
  <c r="I349" i="7"/>
  <c r="K349" i="7"/>
  <c r="L349" i="7"/>
  <c r="M349" i="7"/>
  <c r="N349" i="7"/>
  <c r="O349" i="7"/>
  <c r="Q349" i="7"/>
  <c r="R349" i="7"/>
  <c r="S349" i="7"/>
  <c r="U349" i="7"/>
  <c r="V349" i="7"/>
  <c r="W349" i="7"/>
  <c r="X349" i="7"/>
  <c r="Y349" i="7"/>
  <c r="Z349" i="7"/>
  <c r="AA349" i="7"/>
  <c r="AC349" i="7"/>
  <c r="AE349" i="7"/>
  <c r="AF349" i="7"/>
  <c r="AG349" i="7"/>
  <c r="A350" i="7"/>
  <c r="B350" i="7"/>
  <c r="D350" i="7"/>
  <c r="E350" i="7"/>
  <c r="F350" i="7"/>
  <c r="G350" i="7"/>
  <c r="H350" i="7"/>
  <c r="I350" i="7"/>
  <c r="K350" i="7"/>
  <c r="L350" i="7"/>
  <c r="M350" i="7"/>
  <c r="N350" i="7"/>
  <c r="O350" i="7"/>
  <c r="Q350" i="7"/>
  <c r="R350" i="7"/>
  <c r="S350" i="7"/>
  <c r="U350" i="7"/>
  <c r="V350" i="7"/>
  <c r="W350" i="7"/>
  <c r="X350" i="7"/>
  <c r="Y350" i="7"/>
  <c r="Z350" i="7"/>
  <c r="AA350" i="7"/>
  <c r="AC350" i="7"/>
  <c r="AE350" i="7"/>
  <c r="AF350" i="7"/>
  <c r="AG350" i="7"/>
  <c r="A351" i="7"/>
  <c r="B351" i="7"/>
  <c r="D351" i="7"/>
  <c r="E351" i="7"/>
  <c r="F351" i="7"/>
  <c r="G351" i="7"/>
  <c r="H351" i="7"/>
  <c r="I351" i="7"/>
  <c r="K351" i="7"/>
  <c r="L351" i="7"/>
  <c r="M351" i="7"/>
  <c r="N351" i="7"/>
  <c r="O351" i="7"/>
  <c r="Q351" i="7"/>
  <c r="R351" i="7"/>
  <c r="S351" i="7"/>
  <c r="U351" i="7"/>
  <c r="V351" i="7"/>
  <c r="W351" i="7"/>
  <c r="X351" i="7"/>
  <c r="Y351" i="7"/>
  <c r="Z351" i="7"/>
  <c r="AA351" i="7"/>
  <c r="AC351" i="7"/>
  <c r="AE351" i="7"/>
  <c r="AF351" i="7"/>
  <c r="AG351" i="7"/>
  <c r="A352" i="7"/>
  <c r="B352" i="7"/>
  <c r="D352" i="7"/>
  <c r="E352" i="7"/>
  <c r="F352" i="7"/>
  <c r="G352" i="7"/>
  <c r="H352" i="7"/>
  <c r="I352" i="7"/>
  <c r="K352" i="7"/>
  <c r="L352" i="7"/>
  <c r="M352" i="7"/>
  <c r="N352" i="7"/>
  <c r="O352" i="7"/>
  <c r="Q352" i="7"/>
  <c r="R352" i="7"/>
  <c r="S352" i="7"/>
  <c r="U352" i="7"/>
  <c r="V352" i="7"/>
  <c r="W352" i="7"/>
  <c r="X352" i="7"/>
  <c r="Y352" i="7"/>
  <c r="Z352" i="7"/>
  <c r="AA352" i="7"/>
  <c r="AC352" i="7"/>
  <c r="AE352" i="7"/>
  <c r="AF352" i="7"/>
  <c r="AG352" i="7"/>
  <c r="A353" i="7"/>
  <c r="B353" i="7"/>
  <c r="D353" i="7"/>
  <c r="E353" i="7"/>
  <c r="F353" i="7"/>
  <c r="G353" i="7"/>
  <c r="H353" i="7"/>
  <c r="I353" i="7"/>
  <c r="K353" i="7"/>
  <c r="L353" i="7"/>
  <c r="M353" i="7"/>
  <c r="N353" i="7"/>
  <c r="O353" i="7"/>
  <c r="Q353" i="7"/>
  <c r="R353" i="7"/>
  <c r="S353" i="7"/>
  <c r="U353" i="7"/>
  <c r="V353" i="7"/>
  <c r="W353" i="7"/>
  <c r="X353" i="7"/>
  <c r="Y353" i="7"/>
  <c r="Z353" i="7"/>
  <c r="AA353" i="7"/>
  <c r="AC353" i="7"/>
  <c r="AE353" i="7"/>
  <c r="AF353" i="7"/>
  <c r="AG353" i="7"/>
  <c r="A354" i="7"/>
  <c r="B354" i="7"/>
  <c r="D354" i="7"/>
  <c r="E354" i="7"/>
  <c r="F354" i="7"/>
  <c r="G354" i="7"/>
  <c r="H354" i="7"/>
  <c r="I354" i="7"/>
  <c r="K354" i="7"/>
  <c r="L354" i="7"/>
  <c r="M354" i="7"/>
  <c r="N354" i="7"/>
  <c r="O354" i="7"/>
  <c r="Q354" i="7"/>
  <c r="R354" i="7"/>
  <c r="S354" i="7"/>
  <c r="U354" i="7"/>
  <c r="V354" i="7"/>
  <c r="W354" i="7"/>
  <c r="X354" i="7"/>
  <c r="Y354" i="7"/>
  <c r="Z354" i="7"/>
  <c r="AA354" i="7"/>
  <c r="AC354" i="7"/>
  <c r="AE354" i="7"/>
  <c r="AF354" i="7"/>
  <c r="AG354" i="7"/>
  <c r="A355" i="7"/>
  <c r="B355" i="7"/>
  <c r="D355" i="7"/>
  <c r="E355" i="7"/>
  <c r="F355" i="7"/>
  <c r="G355" i="7"/>
  <c r="H355" i="7"/>
  <c r="I355" i="7"/>
  <c r="K355" i="7"/>
  <c r="L355" i="7"/>
  <c r="M355" i="7"/>
  <c r="N355" i="7"/>
  <c r="O355" i="7"/>
  <c r="Q355" i="7"/>
  <c r="R355" i="7"/>
  <c r="S355" i="7"/>
  <c r="U355" i="7"/>
  <c r="V355" i="7"/>
  <c r="W355" i="7"/>
  <c r="X355" i="7"/>
  <c r="Y355" i="7"/>
  <c r="Z355" i="7"/>
  <c r="AA355" i="7"/>
  <c r="AC355" i="7"/>
  <c r="AE355" i="7"/>
  <c r="AF355" i="7"/>
  <c r="AG355" i="7"/>
  <c r="A356" i="7"/>
  <c r="B356" i="7"/>
  <c r="D356" i="7"/>
  <c r="E356" i="7"/>
  <c r="F356" i="7"/>
  <c r="G356" i="7"/>
  <c r="H356" i="7"/>
  <c r="I356" i="7"/>
  <c r="K356" i="7"/>
  <c r="L356" i="7"/>
  <c r="M356" i="7"/>
  <c r="N356" i="7"/>
  <c r="O356" i="7"/>
  <c r="Q356" i="7"/>
  <c r="R356" i="7"/>
  <c r="S356" i="7"/>
  <c r="U356" i="7"/>
  <c r="V356" i="7"/>
  <c r="W356" i="7"/>
  <c r="X356" i="7"/>
  <c r="Y356" i="7"/>
  <c r="Z356" i="7"/>
  <c r="AA356" i="7"/>
  <c r="AC356" i="7"/>
  <c r="AE356" i="7"/>
  <c r="AF356" i="7"/>
  <c r="AG356" i="7"/>
  <c r="A357" i="7"/>
  <c r="B357" i="7"/>
  <c r="D357" i="7"/>
  <c r="E357" i="7"/>
  <c r="F357" i="7"/>
  <c r="G357" i="7"/>
  <c r="H357" i="7"/>
  <c r="I357" i="7"/>
  <c r="K357" i="7"/>
  <c r="L357" i="7"/>
  <c r="M357" i="7"/>
  <c r="N357" i="7"/>
  <c r="O357" i="7"/>
  <c r="Q357" i="7"/>
  <c r="R357" i="7"/>
  <c r="S357" i="7"/>
  <c r="U357" i="7"/>
  <c r="V357" i="7"/>
  <c r="W357" i="7"/>
  <c r="X357" i="7"/>
  <c r="Y357" i="7"/>
  <c r="Z357" i="7"/>
  <c r="AA357" i="7"/>
  <c r="AC357" i="7"/>
  <c r="AE357" i="7"/>
  <c r="AF357" i="7"/>
  <c r="AG357" i="7"/>
  <c r="A358" i="7"/>
  <c r="B358" i="7"/>
  <c r="D358" i="7"/>
  <c r="E358" i="7"/>
  <c r="F358" i="7"/>
  <c r="G358" i="7"/>
  <c r="H358" i="7"/>
  <c r="I358" i="7"/>
  <c r="K358" i="7"/>
  <c r="L358" i="7"/>
  <c r="M358" i="7"/>
  <c r="N358" i="7"/>
  <c r="O358" i="7"/>
  <c r="Q358" i="7"/>
  <c r="R358" i="7"/>
  <c r="S358" i="7"/>
  <c r="U358" i="7"/>
  <c r="V358" i="7"/>
  <c r="W358" i="7"/>
  <c r="X358" i="7"/>
  <c r="Y358" i="7"/>
  <c r="Z358" i="7"/>
  <c r="AA358" i="7"/>
  <c r="AC358" i="7"/>
  <c r="AE358" i="7"/>
  <c r="AF358" i="7"/>
  <c r="AG358" i="7"/>
  <c r="A359" i="7"/>
  <c r="B359" i="7"/>
  <c r="D359" i="7"/>
  <c r="E359" i="7"/>
  <c r="F359" i="7"/>
  <c r="G359" i="7"/>
  <c r="H359" i="7"/>
  <c r="I359" i="7"/>
  <c r="K359" i="7"/>
  <c r="L359" i="7"/>
  <c r="M359" i="7"/>
  <c r="N359" i="7"/>
  <c r="O359" i="7"/>
  <c r="Q359" i="7"/>
  <c r="R359" i="7"/>
  <c r="S359" i="7"/>
  <c r="U359" i="7"/>
  <c r="V359" i="7"/>
  <c r="W359" i="7"/>
  <c r="X359" i="7"/>
  <c r="Y359" i="7"/>
  <c r="Z359" i="7"/>
  <c r="AA359" i="7"/>
  <c r="AC359" i="7"/>
  <c r="AE359" i="7"/>
  <c r="AF359" i="7"/>
  <c r="AG359" i="7"/>
  <c r="A360" i="7"/>
  <c r="B360" i="7"/>
  <c r="D360" i="7"/>
  <c r="E360" i="7"/>
  <c r="F360" i="7"/>
  <c r="G360" i="7"/>
  <c r="H360" i="7"/>
  <c r="I360" i="7"/>
  <c r="K360" i="7"/>
  <c r="L360" i="7"/>
  <c r="M360" i="7"/>
  <c r="N360" i="7"/>
  <c r="O360" i="7"/>
  <c r="Q360" i="7"/>
  <c r="R360" i="7"/>
  <c r="S360" i="7"/>
  <c r="U360" i="7"/>
  <c r="V360" i="7"/>
  <c r="W360" i="7"/>
  <c r="X360" i="7"/>
  <c r="Y360" i="7"/>
  <c r="Z360" i="7"/>
  <c r="AA360" i="7"/>
  <c r="AC360" i="7"/>
  <c r="AE360" i="7"/>
  <c r="AF360" i="7"/>
  <c r="AG360" i="7"/>
  <c r="A361" i="7"/>
  <c r="B361" i="7"/>
  <c r="D361" i="7"/>
  <c r="E361" i="7"/>
  <c r="F361" i="7"/>
  <c r="G361" i="7"/>
  <c r="H361" i="7"/>
  <c r="I361" i="7"/>
  <c r="K361" i="7"/>
  <c r="L361" i="7"/>
  <c r="M361" i="7"/>
  <c r="N361" i="7"/>
  <c r="O361" i="7"/>
  <c r="Q361" i="7"/>
  <c r="R361" i="7"/>
  <c r="S361" i="7"/>
  <c r="U361" i="7"/>
  <c r="V361" i="7"/>
  <c r="W361" i="7"/>
  <c r="X361" i="7"/>
  <c r="Y361" i="7"/>
  <c r="Z361" i="7"/>
  <c r="AA361" i="7"/>
  <c r="AC361" i="7"/>
  <c r="AE361" i="7"/>
  <c r="AF361" i="7"/>
  <c r="AG361" i="7"/>
  <c r="A362" i="7"/>
  <c r="B362" i="7"/>
  <c r="D362" i="7"/>
  <c r="E362" i="7"/>
  <c r="F362" i="7"/>
  <c r="G362" i="7"/>
  <c r="H362" i="7"/>
  <c r="I362" i="7"/>
  <c r="K362" i="7"/>
  <c r="L362" i="7"/>
  <c r="M362" i="7"/>
  <c r="N362" i="7"/>
  <c r="O362" i="7"/>
  <c r="Q362" i="7"/>
  <c r="R362" i="7"/>
  <c r="S362" i="7"/>
  <c r="U362" i="7"/>
  <c r="V362" i="7"/>
  <c r="W362" i="7"/>
  <c r="X362" i="7"/>
  <c r="Y362" i="7"/>
  <c r="Z362" i="7"/>
  <c r="AA362" i="7"/>
  <c r="AC362" i="7"/>
  <c r="AE362" i="7"/>
  <c r="AF362" i="7"/>
  <c r="AG362" i="7"/>
  <c r="A363" i="7"/>
  <c r="B363" i="7"/>
  <c r="D363" i="7"/>
  <c r="E363" i="7"/>
  <c r="F363" i="7"/>
  <c r="G363" i="7"/>
  <c r="H363" i="7"/>
  <c r="I363" i="7"/>
  <c r="K363" i="7"/>
  <c r="L363" i="7"/>
  <c r="M363" i="7"/>
  <c r="N363" i="7"/>
  <c r="O363" i="7"/>
  <c r="Q363" i="7"/>
  <c r="R363" i="7"/>
  <c r="S363" i="7"/>
  <c r="U363" i="7"/>
  <c r="V363" i="7"/>
  <c r="W363" i="7"/>
  <c r="X363" i="7"/>
  <c r="Y363" i="7"/>
  <c r="Z363" i="7"/>
  <c r="AA363" i="7"/>
  <c r="AC363" i="7"/>
  <c r="AE363" i="7"/>
  <c r="AF363" i="7"/>
  <c r="AG363" i="7"/>
  <c r="A364" i="7"/>
  <c r="B364" i="7"/>
  <c r="D364" i="7"/>
  <c r="E364" i="7"/>
  <c r="F364" i="7"/>
  <c r="G364" i="7"/>
  <c r="H364" i="7"/>
  <c r="I364" i="7"/>
  <c r="K364" i="7"/>
  <c r="L364" i="7"/>
  <c r="M364" i="7"/>
  <c r="N364" i="7"/>
  <c r="O364" i="7"/>
  <c r="Q364" i="7"/>
  <c r="R364" i="7"/>
  <c r="S364" i="7"/>
  <c r="U364" i="7"/>
  <c r="V364" i="7"/>
  <c r="W364" i="7"/>
  <c r="X364" i="7"/>
  <c r="Y364" i="7"/>
  <c r="Z364" i="7"/>
  <c r="AA364" i="7"/>
  <c r="AC364" i="7"/>
  <c r="AE364" i="7"/>
  <c r="AF364" i="7"/>
  <c r="AG364" i="7"/>
  <c r="A365" i="7"/>
  <c r="B365" i="7"/>
  <c r="D365" i="7"/>
  <c r="E365" i="7"/>
  <c r="F365" i="7"/>
  <c r="G365" i="7"/>
  <c r="H365" i="7"/>
  <c r="I365" i="7"/>
  <c r="K365" i="7"/>
  <c r="L365" i="7"/>
  <c r="M365" i="7"/>
  <c r="N365" i="7"/>
  <c r="O365" i="7"/>
  <c r="Q365" i="7"/>
  <c r="R365" i="7"/>
  <c r="S365" i="7"/>
  <c r="U365" i="7"/>
  <c r="V365" i="7"/>
  <c r="W365" i="7"/>
  <c r="X365" i="7"/>
  <c r="Y365" i="7"/>
  <c r="Z365" i="7"/>
  <c r="AA365" i="7"/>
  <c r="AC365" i="7"/>
  <c r="AE365" i="7"/>
  <c r="AF365" i="7"/>
  <c r="AG365" i="7"/>
  <c r="A366" i="7"/>
  <c r="B366" i="7"/>
  <c r="D366" i="7"/>
  <c r="E366" i="7"/>
  <c r="F366" i="7"/>
  <c r="G366" i="7"/>
  <c r="H366" i="7"/>
  <c r="I366" i="7"/>
  <c r="K366" i="7"/>
  <c r="L366" i="7"/>
  <c r="M366" i="7"/>
  <c r="N366" i="7"/>
  <c r="O366" i="7"/>
  <c r="Q366" i="7"/>
  <c r="R366" i="7"/>
  <c r="S366" i="7"/>
  <c r="U366" i="7"/>
  <c r="V366" i="7"/>
  <c r="W366" i="7"/>
  <c r="X366" i="7"/>
  <c r="Y366" i="7"/>
  <c r="Z366" i="7"/>
  <c r="AA366" i="7"/>
  <c r="AC366" i="7"/>
  <c r="AE366" i="7"/>
  <c r="AF366" i="7"/>
  <c r="AG366" i="7"/>
  <c r="A367" i="7"/>
  <c r="B367" i="7"/>
  <c r="D367" i="7"/>
  <c r="E367" i="7"/>
  <c r="F367" i="7"/>
  <c r="G367" i="7"/>
  <c r="H367" i="7"/>
  <c r="I367" i="7"/>
  <c r="K367" i="7"/>
  <c r="L367" i="7"/>
  <c r="M367" i="7"/>
  <c r="N367" i="7"/>
  <c r="O367" i="7"/>
  <c r="Q367" i="7"/>
  <c r="R367" i="7"/>
  <c r="S367" i="7"/>
  <c r="U367" i="7"/>
  <c r="V367" i="7"/>
  <c r="W367" i="7"/>
  <c r="X367" i="7"/>
  <c r="Y367" i="7"/>
  <c r="Z367" i="7"/>
  <c r="AA367" i="7"/>
  <c r="AC367" i="7"/>
  <c r="AE367" i="7"/>
  <c r="AF367" i="7"/>
  <c r="AG367" i="7"/>
  <c r="A368" i="7"/>
  <c r="B368" i="7"/>
  <c r="D368" i="7"/>
  <c r="E368" i="7"/>
  <c r="F368" i="7"/>
  <c r="G368" i="7"/>
  <c r="H368" i="7"/>
  <c r="I368" i="7"/>
  <c r="K368" i="7"/>
  <c r="L368" i="7"/>
  <c r="M368" i="7"/>
  <c r="N368" i="7"/>
  <c r="O368" i="7"/>
  <c r="Q368" i="7"/>
  <c r="R368" i="7"/>
  <c r="S368" i="7"/>
  <c r="U368" i="7"/>
  <c r="V368" i="7"/>
  <c r="W368" i="7"/>
  <c r="X368" i="7"/>
  <c r="Y368" i="7"/>
  <c r="Z368" i="7"/>
  <c r="AA368" i="7"/>
  <c r="AC368" i="7"/>
  <c r="AE368" i="7"/>
  <c r="AF368" i="7"/>
  <c r="AG368" i="7"/>
  <c r="A369" i="7"/>
  <c r="B369" i="7"/>
  <c r="D369" i="7"/>
  <c r="E369" i="7"/>
  <c r="F369" i="7"/>
  <c r="G369" i="7"/>
  <c r="H369" i="7"/>
  <c r="I369" i="7"/>
  <c r="K369" i="7"/>
  <c r="L369" i="7"/>
  <c r="M369" i="7"/>
  <c r="N369" i="7"/>
  <c r="O369" i="7"/>
  <c r="Q369" i="7"/>
  <c r="R369" i="7"/>
  <c r="S369" i="7"/>
  <c r="U369" i="7"/>
  <c r="V369" i="7"/>
  <c r="W369" i="7"/>
  <c r="X369" i="7"/>
  <c r="Y369" i="7"/>
  <c r="Z369" i="7"/>
  <c r="AA369" i="7"/>
  <c r="AC369" i="7"/>
  <c r="AE369" i="7"/>
  <c r="AF369" i="7"/>
  <c r="AG369" i="7"/>
  <c r="A370" i="7"/>
  <c r="X370" i="7"/>
  <c r="A3" i="2"/>
  <c r="B3" i="2"/>
  <c r="C3" i="2"/>
  <c r="D3" i="2"/>
  <c r="E3" i="2"/>
  <c r="F3" i="2"/>
  <c r="G3" i="2"/>
  <c r="H3" i="2"/>
  <c r="I3" i="2"/>
  <c r="J3" i="2"/>
  <c r="J4" i="2"/>
  <c r="K4" i="2"/>
  <c r="L4" i="2"/>
  <c r="M4" i="2"/>
  <c r="N4" i="2"/>
  <c r="O4" i="2"/>
  <c r="Q4" i="2"/>
  <c r="R4" i="2"/>
  <c r="S4" i="2"/>
  <c r="B5" i="2"/>
  <c r="D5" i="2"/>
  <c r="H6" i="2"/>
  <c r="K6" i="2"/>
  <c r="N6" i="2"/>
  <c r="R6" i="2"/>
  <c r="H7" i="2"/>
  <c r="K7" i="2"/>
  <c r="N7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E8" i="2"/>
  <c r="AF8" i="2"/>
  <c r="AG8" i="2"/>
  <c r="A10" i="2"/>
  <c r="B10" i="2"/>
  <c r="D10" i="2"/>
  <c r="E10" i="2"/>
  <c r="F10" i="2"/>
  <c r="G10" i="2"/>
  <c r="H10" i="2"/>
  <c r="I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E10" i="2"/>
  <c r="AF10" i="2"/>
  <c r="AG10" i="2"/>
  <c r="A11" i="2"/>
  <c r="B11" i="2"/>
  <c r="D11" i="2"/>
  <c r="E11" i="2"/>
  <c r="F11" i="2"/>
  <c r="G11" i="2"/>
  <c r="H11" i="2"/>
  <c r="I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E11" i="2"/>
  <c r="AF11" i="2"/>
  <c r="AG11" i="2"/>
  <c r="A12" i="2"/>
  <c r="B12" i="2"/>
  <c r="D12" i="2"/>
  <c r="E12" i="2"/>
  <c r="F12" i="2"/>
  <c r="G12" i="2"/>
  <c r="H12" i="2"/>
  <c r="I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E12" i="2"/>
  <c r="AF12" i="2"/>
  <c r="AG12" i="2"/>
  <c r="A13" i="2"/>
  <c r="B13" i="2"/>
  <c r="D13" i="2"/>
  <c r="E13" i="2"/>
  <c r="F13" i="2"/>
  <c r="G13" i="2"/>
  <c r="H13" i="2"/>
  <c r="I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E13" i="2"/>
  <c r="AF13" i="2"/>
  <c r="AG13" i="2"/>
  <c r="A14" i="2"/>
  <c r="B14" i="2"/>
  <c r="D14" i="2"/>
  <c r="E14" i="2"/>
  <c r="F14" i="2"/>
  <c r="G14" i="2"/>
  <c r="H14" i="2"/>
  <c r="I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E14" i="2"/>
  <c r="AF14" i="2"/>
  <c r="AG14" i="2"/>
  <c r="A15" i="2"/>
  <c r="B15" i="2"/>
  <c r="D15" i="2"/>
  <c r="E15" i="2"/>
  <c r="F15" i="2"/>
  <c r="G15" i="2"/>
  <c r="H15" i="2"/>
  <c r="I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E15" i="2"/>
  <c r="AF15" i="2"/>
  <c r="AG15" i="2"/>
  <c r="A16" i="2"/>
  <c r="B16" i="2"/>
  <c r="D16" i="2"/>
  <c r="E16" i="2"/>
  <c r="F16" i="2"/>
  <c r="G16" i="2"/>
  <c r="H16" i="2"/>
  <c r="I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E16" i="2"/>
  <c r="AF16" i="2"/>
  <c r="AG16" i="2"/>
  <c r="A17" i="2"/>
  <c r="B17" i="2"/>
  <c r="D17" i="2"/>
  <c r="E17" i="2"/>
  <c r="F17" i="2"/>
  <c r="G17" i="2"/>
  <c r="H17" i="2"/>
  <c r="I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E17" i="2"/>
  <c r="AF17" i="2"/>
  <c r="AG17" i="2"/>
  <c r="A18" i="2"/>
  <c r="B18" i="2"/>
  <c r="D18" i="2"/>
  <c r="E18" i="2"/>
  <c r="F18" i="2"/>
  <c r="G18" i="2"/>
  <c r="H18" i="2"/>
  <c r="I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E18" i="2"/>
  <c r="AF18" i="2"/>
  <c r="AG18" i="2"/>
  <c r="A19" i="2"/>
  <c r="B19" i="2"/>
  <c r="D19" i="2"/>
  <c r="E19" i="2"/>
  <c r="F19" i="2"/>
  <c r="G19" i="2"/>
  <c r="H19" i="2"/>
  <c r="I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E19" i="2"/>
  <c r="AF19" i="2"/>
  <c r="AG19" i="2"/>
  <c r="A20" i="2"/>
  <c r="B20" i="2"/>
  <c r="D20" i="2"/>
  <c r="E20" i="2"/>
  <c r="F20" i="2"/>
  <c r="G20" i="2"/>
  <c r="H20" i="2"/>
  <c r="I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E20" i="2"/>
  <c r="AF20" i="2"/>
  <c r="AG20" i="2"/>
  <c r="A21" i="2"/>
  <c r="B21" i="2"/>
  <c r="D21" i="2"/>
  <c r="E21" i="2"/>
  <c r="F21" i="2"/>
  <c r="G21" i="2"/>
  <c r="H21" i="2"/>
  <c r="I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E21" i="2"/>
  <c r="AF21" i="2"/>
  <c r="AG21" i="2"/>
  <c r="A22" i="2"/>
  <c r="B22" i="2"/>
  <c r="D22" i="2"/>
  <c r="E22" i="2"/>
  <c r="F22" i="2"/>
  <c r="G22" i="2"/>
  <c r="H22" i="2"/>
  <c r="I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E22" i="2"/>
  <c r="AF22" i="2"/>
  <c r="AG22" i="2"/>
  <c r="A23" i="2"/>
  <c r="B23" i="2"/>
  <c r="D23" i="2"/>
  <c r="E23" i="2"/>
  <c r="F23" i="2"/>
  <c r="G23" i="2"/>
  <c r="H23" i="2"/>
  <c r="I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E23" i="2"/>
  <c r="AF23" i="2"/>
  <c r="AG23" i="2"/>
  <c r="A24" i="2"/>
  <c r="B24" i="2"/>
  <c r="D24" i="2"/>
  <c r="E24" i="2"/>
  <c r="F24" i="2"/>
  <c r="G24" i="2"/>
  <c r="H24" i="2"/>
  <c r="I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E24" i="2"/>
  <c r="AF24" i="2"/>
  <c r="AG24" i="2"/>
  <c r="A25" i="2"/>
  <c r="B25" i="2"/>
  <c r="D25" i="2"/>
  <c r="E25" i="2"/>
  <c r="F25" i="2"/>
  <c r="G25" i="2"/>
  <c r="H25" i="2"/>
  <c r="I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E25" i="2"/>
  <c r="AF25" i="2"/>
  <c r="AG25" i="2"/>
  <c r="A26" i="2"/>
  <c r="B26" i="2"/>
  <c r="D26" i="2"/>
  <c r="E26" i="2"/>
  <c r="F26" i="2"/>
  <c r="G26" i="2"/>
  <c r="H26" i="2"/>
  <c r="I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E26" i="2"/>
  <c r="AF26" i="2"/>
  <c r="AG26" i="2"/>
  <c r="A27" i="2"/>
  <c r="B27" i="2"/>
  <c r="D27" i="2"/>
  <c r="E27" i="2"/>
  <c r="F27" i="2"/>
  <c r="G27" i="2"/>
  <c r="H27" i="2"/>
  <c r="I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E27" i="2"/>
  <c r="AF27" i="2"/>
  <c r="AG27" i="2"/>
  <c r="A28" i="2"/>
  <c r="B28" i="2"/>
  <c r="D28" i="2"/>
  <c r="E28" i="2"/>
  <c r="F28" i="2"/>
  <c r="G28" i="2"/>
  <c r="H28" i="2"/>
  <c r="I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E28" i="2"/>
  <c r="AF28" i="2"/>
  <c r="AG28" i="2"/>
  <c r="A29" i="2"/>
  <c r="B29" i="2"/>
  <c r="D29" i="2"/>
  <c r="E29" i="2"/>
  <c r="F29" i="2"/>
  <c r="G29" i="2"/>
  <c r="H29" i="2"/>
  <c r="I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E29" i="2"/>
  <c r="AF29" i="2"/>
  <c r="AG29" i="2"/>
  <c r="A30" i="2"/>
  <c r="B30" i="2"/>
  <c r="D30" i="2"/>
  <c r="E30" i="2"/>
  <c r="F30" i="2"/>
  <c r="G30" i="2"/>
  <c r="H30" i="2"/>
  <c r="I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E30" i="2"/>
  <c r="AF30" i="2"/>
  <c r="AG30" i="2"/>
  <c r="A31" i="2"/>
  <c r="B31" i="2"/>
  <c r="D31" i="2"/>
  <c r="E31" i="2"/>
  <c r="F31" i="2"/>
  <c r="G31" i="2"/>
  <c r="H31" i="2"/>
  <c r="I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E31" i="2"/>
  <c r="AF31" i="2"/>
  <c r="AG31" i="2"/>
  <c r="A32" i="2"/>
  <c r="B32" i="2"/>
  <c r="D32" i="2"/>
  <c r="E32" i="2"/>
  <c r="F32" i="2"/>
  <c r="G32" i="2"/>
  <c r="H32" i="2"/>
  <c r="I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E32" i="2"/>
  <c r="AF32" i="2"/>
  <c r="AG32" i="2"/>
  <c r="A33" i="2"/>
  <c r="B33" i="2"/>
  <c r="D33" i="2"/>
  <c r="E33" i="2"/>
  <c r="F33" i="2"/>
  <c r="G33" i="2"/>
  <c r="H33" i="2"/>
  <c r="I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E33" i="2"/>
  <c r="AF33" i="2"/>
  <c r="AG33" i="2"/>
  <c r="A34" i="2"/>
  <c r="B34" i="2"/>
  <c r="D34" i="2"/>
  <c r="E34" i="2"/>
  <c r="F34" i="2"/>
  <c r="G34" i="2"/>
  <c r="H34" i="2"/>
  <c r="I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E34" i="2"/>
  <c r="AF34" i="2"/>
  <c r="AG34" i="2"/>
  <c r="A35" i="2"/>
  <c r="B35" i="2"/>
  <c r="D35" i="2"/>
  <c r="E35" i="2"/>
  <c r="F35" i="2"/>
  <c r="G35" i="2"/>
  <c r="H35" i="2"/>
  <c r="I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E35" i="2"/>
  <c r="AF35" i="2"/>
  <c r="AG35" i="2"/>
  <c r="A36" i="2"/>
  <c r="B36" i="2"/>
  <c r="D36" i="2"/>
  <c r="E36" i="2"/>
  <c r="F36" i="2"/>
  <c r="G36" i="2"/>
  <c r="H36" i="2"/>
  <c r="I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E36" i="2"/>
  <c r="AF36" i="2"/>
  <c r="AG36" i="2"/>
  <c r="A37" i="2"/>
  <c r="B37" i="2"/>
  <c r="D37" i="2"/>
  <c r="E37" i="2"/>
  <c r="F37" i="2"/>
  <c r="G37" i="2"/>
  <c r="H37" i="2"/>
  <c r="I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E37" i="2"/>
  <c r="AF37" i="2"/>
  <c r="AG37" i="2"/>
  <c r="A38" i="2"/>
  <c r="B38" i="2"/>
  <c r="D38" i="2"/>
  <c r="E38" i="2"/>
  <c r="F38" i="2"/>
  <c r="G38" i="2"/>
  <c r="H38" i="2"/>
  <c r="I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E38" i="2"/>
  <c r="AF38" i="2"/>
  <c r="AG38" i="2"/>
  <c r="A39" i="2"/>
  <c r="B39" i="2"/>
  <c r="D39" i="2"/>
  <c r="E39" i="2"/>
  <c r="F39" i="2"/>
  <c r="G39" i="2"/>
  <c r="H39" i="2"/>
  <c r="I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E39" i="2"/>
  <c r="AF39" i="2"/>
  <c r="AG39" i="2"/>
  <c r="A40" i="2"/>
  <c r="B40" i="2"/>
  <c r="D40" i="2"/>
  <c r="E40" i="2"/>
  <c r="F40" i="2"/>
  <c r="G40" i="2"/>
  <c r="H40" i="2"/>
  <c r="I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E40" i="2"/>
  <c r="AF40" i="2"/>
  <c r="AG40" i="2"/>
  <c r="A41" i="2"/>
  <c r="B41" i="2"/>
  <c r="D41" i="2"/>
  <c r="E41" i="2"/>
  <c r="F41" i="2"/>
  <c r="G41" i="2"/>
  <c r="H41" i="2"/>
  <c r="I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E41" i="2"/>
  <c r="AF41" i="2"/>
  <c r="AG41" i="2"/>
  <c r="A42" i="2"/>
  <c r="B42" i="2"/>
  <c r="D42" i="2"/>
  <c r="E42" i="2"/>
  <c r="F42" i="2"/>
  <c r="G42" i="2"/>
  <c r="H42" i="2"/>
  <c r="I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E42" i="2"/>
  <c r="AF42" i="2"/>
  <c r="AG42" i="2"/>
  <c r="A43" i="2"/>
  <c r="B43" i="2"/>
  <c r="D43" i="2"/>
  <c r="E43" i="2"/>
  <c r="F43" i="2"/>
  <c r="G43" i="2"/>
  <c r="H43" i="2"/>
  <c r="I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E43" i="2"/>
  <c r="AF43" i="2"/>
  <c r="AG43" i="2"/>
  <c r="A44" i="2"/>
  <c r="B44" i="2"/>
  <c r="D44" i="2"/>
  <c r="E44" i="2"/>
  <c r="F44" i="2"/>
  <c r="G44" i="2"/>
  <c r="H44" i="2"/>
  <c r="I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E44" i="2"/>
  <c r="AF44" i="2"/>
  <c r="AG44" i="2"/>
  <c r="A45" i="2"/>
  <c r="B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E45" i="2"/>
  <c r="AF45" i="2"/>
  <c r="AG45" i="2"/>
  <c r="A46" i="2"/>
  <c r="B46" i="2"/>
  <c r="D46" i="2"/>
  <c r="E46" i="2"/>
  <c r="F46" i="2"/>
  <c r="G46" i="2"/>
  <c r="H46" i="2"/>
  <c r="I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E46" i="2"/>
  <c r="AF46" i="2"/>
  <c r="AG46" i="2"/>
  <c r="A47" i="2"/>
  <c r="B47" i="2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E47" i="2"/>
  <c r="AF47" i="2"/>
  <c r="AG47" i="2"/>
  <c r="A48" i="2"/>
  <c r="B48" i="2"/>
  <c r="D48" i="2"/>
  <c r="E48" i="2"/>
  <c r="F48" i="2"/>
  <c r="G48" i="2"/>
  <c r="H48" i="2"/>
  <c r="I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E48" i="2"/>
  <c r="AF48" i="2"/>
  <c r="AG48" i="2"/>
  <c r="A49" i="2"/>
  <c r="B49" i="2"/>
  <c r="D49" i="2"/>
  <c r="E49" i="2"/>
  <c r="F49" i="2"/>
  <c r="G49" i="2"/>
  <c r="H49" i="2"/>
  <c r="I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E49" i="2"/>
  <c r="AF49" i="2"/>
  <c r="AG49" i="2"/>
  <c r="A50" i="2"/>
  <c r="B50" i="2"/>
  <c r="D50" i="2"/>
  <c r="E50" i="2"/>
  <c r="F50" i="2"/>
  <c r="G50" i="2"/>
  <c r="H50" i="2"/>
  <c r="I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E50" i="2"/>
  <c r="AF50" i="2"/>
  <c r="AG50" i="2"/>
  <c r="A51" i="2"/>
  <c r="B51" i="2"/>
  <c r="D51" i="2"/>
  <c r="E51" i="2"/>
  <c r="F51" i="2"/>
  <c r="G51" i="2"/>
  <c r="H51" i="2"/>
  <c r="I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E51" i="2"/>
  <c r="AF51" i="2"/>
  <c r="AG51" i="2"/>
  <c r="A52" i="2"/>
  <c r="B52" i="2"/>
  <c r="D52" i="2"/>
  <c r="E52" i="2"/>
  <c r="F52" i="2"/>
  <c r="G52" i="2"/>
  <c r="H52" i="2"/>
  <c r="I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E52" i="2"/>
  <c r="AF52" i="2"/>
  <c r="AG52" i="2"/>
  <c r="A53" i="2"/>
  <c r="B53" i="2"/>
  <c r="D53" i="2"/>
  <c r="E53" i="2"/>
  <c r="F53" i="2"/>
  <c r="G53" i="2"/>
  <c r="H53" i="2"/>
  <c r="I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E53" i="2"/>
  <c r="AF53" i="2"/>
  <c r="AG53" i="2"/>
  <c r="A54" i="2"/>
  <c r="B54" i="2"/>
  <c r="D54" i="2"/>
  <c r="E54" i="2"/>
  <c r="F54" i="2"/>
  <c r="G54" i="2"/>
  <c r="H54" i="2"/>
  <c r="I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E54" i="2"/>
  <c r="AF54" i="2"/>
  <c r="AG54" i="2"/>
  <c r="A55" i="2"/>
  <c r="B55" i="2"/>
  <c r="D55" i="2"/>
  <c r="E55" i="2"/>
  <c r="F55" i="2"/>
  <c r="G55" i="2"/>
  <c r="H55" i="2"/>
  <c r="I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E55" i="2"/>
  <c r="AF55" i="2"/>
  <c r="AG55" i="2"/>
  <c r="A56" i="2"/>
  <c r="B56" i="2"/>
  <c r="D56" i="2"/>
  <c r="E56" i="2"/>
  <c r="F56" i="2"/>
  <c r="G56" i="2"/>
  <c r="H56" i="2"/>
  <c r="I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E56" i="2"/>
  <c r="AF56" i="2"/>
  <c r="AG56" i="2"/>
  <c r="A57" i="2"/>
  <c r="B57" i="2"/>
  <c r="D57" i="2"/>
  <c r="E57" i="2"/>
  <c r="F57" i="2"/>
  <c r="G57" i="2"/>
  <c r="H57" i="2"/>
  <c r="I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E57" i="2"/>
  <c r="AF57" i="2"/>
  <c r="AG57" i="2"/>
  <c r="A58" i="2"/>
  <c r="B58" i="2"/>
  <c r="D58" i="2"/>
  <c r="E58" i="2"/>
  <c r="F58" i="2"/>
  <c r="G58" i="2"/>
  <c r="H58" i="2"/>
  <c r="I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E58" i="2"/>
  <c r="AF58" i="2"/>
  <c r="AG58" i="2"/>
  <c r="A59" i="2"/>
  <c r="B59" i="2"/>
  <c r="D59" i="2"/>
  <c r="E59" i="2"/>
  <c r="F59" i="2"/>
  <c r="G59" i="2"/>
  <c r="H59" i="2"/>
  <c r="I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E59" i="2"/>
  <c r="AF59" i="2"/>
  <c r="AG59" i="2"/>
  <c r="A60" i="2"/>
  <c r="B60" i="2"/>
  <c r="D60" i="2"/>
  <c r="E60" i="2"/>
  <c r="F60" i="2"/>
  <c r="G60" i="2"/>
  <c r="H60" i="2"/>
  <c r="I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E60" i="2"/>
  <c r="AF60" i="2"/>
  <c r="AG60" i="2"/>
  <c r="A61" i="2"/>
  <c r="B61" i="2"/>
  <c r="D61" i="2"/>
  <c r="E61" i="2"/>
  <c r="F61" i="2"/>
  <c r="G61" i="2"/>
  <c r="H61" i="2"/>
  <c r="I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E61" i="2"/>
  <c r="AF61" i="2"/>
  <c r="AG61" i="2"/>
  <c r="A62" i="2"/>
  <c r="B62" i="2"/>
  <c r="D62" i="2"/>
  <c r="E62" i="2"/>
  <c r="F62" i="2"/>
  <c r="G62" i="2"/>
  <c r="H62" i="2"/>
  <c r="I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E62" i="2"/>
  <c r="AF62" i="2"/>
  <c r="AG62" i="2"/>
  <c r="A63" i="2"/>
  <c r="B63" i="2"/>
  <c r="D63" i="2"/>
  <c r="E63" i="2"/>
  <c r="F63" i="2"/>
  <c r="G63" i="2"/>
  <c r="H63" i="2"/>
  <c r="I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E63" i="2"/>
  <c r="AF63" i="2"/>
  <c r="AG63" i="2"/>
  <c r="A64" i="2"/>
  <c r="B64" i="2"/>
  <c r="D64" i="2"/>
  <c r="E64" i="2"/>
  <c r="F64" i="2"/>
  <c r="G64" i="2"/>
  <c r="H64" i="2"/>
  <c r="I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E64" i="2"/>
  <c r="AF64" i="2"/>
  <c r="AG64" i="2"/>
  <c r="A65" i="2"/>
  <c r="B65" i="2"/>
  <c r="D65" i="2"/>
  <c r="E65" i="2"/>
  <c r="F65" i="2"/>
  <c r="G65" i="2"/>
  <c r="H65" i="2"/>
  <c r="I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E65" i="2"/>
  <c r="AF65" i="2"/>
  <c r="AG65" i="2"/>
  <c r="A66" i="2"/>
  <c r="B66" i="2"/>
  <c r="D66" i="2"/>
  <c r="E66" i="2"/>
  <c r="F66" i="2"/>
  <c r="G66" i="2"/>
  <c r="H66" i="2"/>
  <c r="I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E66" i="2"/>
  <c r="AF66" i="2"/>
  <c r="AG66" i="2"/>
  <c r="A67" i="2"/>
  <c r="B67" i="2"/>
  <c r="D67" i="2"/>
  <c r="E67" i="2"/>
  <c r="F67" i="2"/>
  <c r="G67" i="2"/>
  <c r="H67" i="2"/>
  <c r="I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E67" i="2"/>
  <c r="AF67" i="2"/>
  <c r="AG67" i="2"/>
  <c r="A68" i="2"/>
  <c r="B68" i="2"/>
  <c r="D68" i="2"/>
  <c r="E68" i="2"/>
  <c r="F68" i="2"/>
  <c r="G68" i="2"/>
  <c r="H68" i="2"/>
  <c r="I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E68" i="2"/>
  <c r="AF68" i="2"/>
  <c r="AG68" i="2"/>
  <c r="A69" i="2"/>
  <c r="B69" i="2"/>
  <c r="D69" i="2"/>
  <c r="E69" i="2"/>
  <c r="F69" i="2"/>
  <c r="G69" i="2"/>
  <c r="H69" i="2"/>
  <c r="I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E69" i="2"/>
  <c r="AF69" i="2"/>
  <c r="AG69" i="2"/>
  <c r="A70" i="2"/>
  <c r="B70" i="2"/>
  <c r="D70" i="2"/>
  <c r="E70" i="2"/>
  <c r="F70" i="2"/>
  <c r="G70" i="2"/>
  <c r="H70" i="2"/>
  <c r="I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E70" i="2"/>
  <c r="AF70" i="2"/>
  <c r="AG70" i="2"/>
  <c r="A71" i="2"/>
  <c r="B71" i="2"/>
  <c r="D71" i="2"/>
  <c r="E71" i="2"/>
  <c r="F71" i="2"/>
  <c r="G71" i="2"/>
  <c r="H71" i="2"/>
  <c r="I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E71" i="2"/>
  <c r="AF71" i="2"/>
  <c r="AG71" i="2"/>
  <c r="A72" i="2"/>
  <c r="B72" i="2"/>
  <c r="D72" i="2"/>
  <c r="E72" i="2"/>
  <c r="F72" i="2"/>
  <c r="G72" i="2"/>
  <c r="H72" i="2"/>
  <c r="I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E72" i="2"/>
  <c r="AF72" i="2"/>
  <c r="AG72" i="2"/>
  <c r="A73" i="2"/>
  <c r="B73" i="2"/>
  <c r="D73" i="2"/>
  <c r="E73" i="2"/>
  <c r="F73" i="2"/>
  <c r="G73" i="2"/>
  <c r="H73" i="2"/>
  <c r="I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E73" i="2"/>
  <c r="AF73" i="2"/>
  <c r="AG73" i="2"/>
  <c r="A74" i="2"/>
  <c r="B74" i="2"/>
  <c r="D74" i="2"/>
  <c r="E74" i="2"/>
  <c r="F74" i="2"/>
  <c r="G74" i="2"/>
  <c r="H74" i="2"/>
  <c r="I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E74" i="2"/>
  <c r="AF74" i="2"/>
  <c r="AG74" i="2"/>
  <c r="A75" i="2"/>
  <c r="B75" i="2"/>
  <c r="D75" i="2"/>
  <c r="E75" i="2"/>
  <c r="F75" i="2"/>
  <c r="G75" i="2"/>
  <c r="H75" i="2"/>
  <c r="I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E75" i="2"/>
  <c r="AF75" i="2"/>
  <c r="AG75" i="2"/>
  <c r="A76" i="2"/>
  <c r="B76" i="2"/>
  <c r="D76" i="2"/>
  <c r="E76" i="2"/>
  <c r="F76" i="2"/>
  <c r="G76" i="2"/>
  <c r="H76" i="2"/>
  <c r="I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E76" i="2"/>
  <c r="AF76" i="2"/>
  <c r="AG76" i="2"/>
  <c r="A77" i="2"/>
  <c r="B77" i="2"/>
  <c r="D77" i="2"/>
  <c r="E77" i="2"/>
  <c r="F77" i="2"/>
  <c r="G77" i="2"/>
  <c r="H77" i="2"/>
  <c r="I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E77" i="2"/>
  <c r="AF77" i="2"/>
  <c r="AG77" i="2"/>
  <c r="A78" i="2"/>
  <c r="B78" i="2"/>
  <c r="D78" i="2"/>
  <c r="E78" i="2"/>
  <c r="F78" i="2"/>
  <c r="G78" i="2"/>
  <c r="H78" i="2"/>
  <c r="I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E78" i="2"/>
  <c r="AF78" i="2"/>
  <c r="AG78" i="2"/>
  <c r="A79" i="2"/>
  <c r="B79" i="2"/>
  <c r="D79" i="2"/>
  <c r="E79" i="2"/>
  <c r="F79" i="2"/>
  <c r="G79" i="2"/>
  <c r="H79" i="2"/>
  <c r="I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E79" i="2"/>
  <c r="AF79" i="2"/>
  <c r="AG79" i="2"/>
  <c r="A80" i="2"/>
  <c r="B80" i="2"/>
  <c r="D80" i="2"/>
  <c r="E80" i="2"/>
  <c r="F80" i="2"/>
  <c r="G80" i="2"/>
  <c r="H80" i="2"/>
  <c r="I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E80" i="2"/>
  <c r="AF80" i="2"/>
  <c r="AG80" i="2"/>
  <c r="A81" i="2"/>
  <c r="B81" i="2"/>
  <c r="D81" i="2"/>
  <c r="E81" i="2"/>
  <c r="F81" i="2"/>
  <c r="G81" i="2"/>
  <c r="H81" i="2"/>
  <c r="I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E81" i="2"/>
  <c r="AF81" i="2"/>
  <c r="AG81" i="2"/>
  <c r="A82" i="2"/>
  <c r="B82" i="2"/>
  <c r="D82" i="2"/>
  <c r="E82" i="2"/>
  <c r="F82" i="2"/>
  <c r="G82" i="2"/>
  <c r="H82" i="2"/>
  <c r="I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E82" i="2"/>
  <c r="AF82" i="2"/>
  <c r="AG82" i="2"/>
  <c r="A83" i="2"/>
  <c r="B83" i="2"/>
  <c r="D83" i="2"/>
  <c r="E83" i="2"/>
  <c r="F83" i="2"/>
  <c r="G83" i="2"/>
  <c r="H83" i="2"/>
  <c r="I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E83" i="2"/>
  <c r="AF83" i="2"/>
  <c r="AG83" i="2"/>
  <c r="A84" i="2"/>
  <c r="B84" i="2"/>
  <c r="D84" i="2"/>
  <c r="E84" i="2"/>
  <c r="F84" i="2"/>
  <c r="G84" i="2"/>
  <c r="H84" i="2"/>
  <c r="I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E84" i="2"/>
  <c r="AF84" i="2"/>
  <c r="AG84" i="2"/>
  <c r="A85" i="2"/>
  <c r="B85" i="2"/>
  <c r="D85" i="2"/>
  <c r="E85" i="2"/>
  <c r="F85" i="2"/>
  <c r="G85" i="2"/>
  <c r="H85" i="2"/>
  <c r="I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E85" i="2"/>
  <c r="AF85" i="2"/>
  <c r="AG85" i="2"/>
  <c r="A86" i="2"/>
  <c r="B86" i="2"/>
  <c r="D86" i="2"/>
  <c r="E86" i="2"/>
  <c r="F86" i="2"/>
  <c r="G86" i="2"/>
  <c r="H86" i="2"/>
  <c r="I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E86" i="2"/>
  <c r="AF86" i="2"/>
  <c r="AG86" i="2"/>
  <c r="A87" i="2"/>
  <c r="B87" i="2"/>
  <c r="D87" i="2"/>
  <c r="E87" i="2"/>
  <c r="F87" i="2"/>
  <c r="G87" i="2"/>
  <c r="H87" i="2"/>
  <c r="I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E87" i="2"/>
  <c r="AF87" i="2"/>
  <c r="AG87" i="2"/>
  <c r="A88" i="2"/>
  <c r="B88" i="2"/>
  <c r="D88" i="2"/>
  <c r="E88" i="2"/>
  <c r="F88" i="2"/>
  <c r="G88" i="2"/>
  <c r="H88" i="2"/>
  <c r="I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E88" i="2"/>
  <c r="AF88" i="2"/>
  <c r="AG88" i="2"/>
  <c r="A89" i="2"/>
  <c r="B89" i="2"/>
  <c r="D89" i="2"/>
  <c r="E89" i="2"/>
  <c r="F89" i="2"/>
  <c r="G89" i="2"/>
  <c r="H89" i="2"/>
  <c r="I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E89" i="2"/>
  <c r="AF89" i="2"/>
  <c r="AG89" i="2"/>
  <c r="A90" i="2"/>
  <c r="B90" i="2"/>
  <c r="D90" i="2"/>
  <c r="E90" i="2"/>
  <c r="F90" i="2"/>
  <c r="G90" i="2"/>
  <c r="H90" i="2"/>
  <c r="I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E90" i="2"/>
  <c r="AF90" i="2"/>
  <c r="AG90" i="2"/>
  <c r="A91" i="2"/>
  <c r="B91" i="2"/>
  <c r="D91" i="2"/>
  <c r="E91" i="2"/>
  <c r="F91" i="2"/>
  <c r="G91" i="2"/>
  <c r="H91" i="2"/>
  <c r="I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E91" i="2"/>
  <c r="AF91" i="2"/>
  <c r="AG91" i="2"/>
  <c r="A92" i="2"/>
  <c r="B92" i="2"/>
  <c r="D92" i="2"/>
  <c r="E92" i="2"/>
  <c r="F92" i="2"/>
  <c r="G92" i="2"/>
  <c r="H92" i="2"/>
  <c r="I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E92" i="2"/>
  <c r="AF92" i="2"/>
  <c r="AG92" i="2"/>
  <c r="A93" i="2"/>
  <c r="B93" i="2"/>
  <c r="D93" i="2"/>
  <c r="E93" i="2"/>
  <c r="F93" i="2"/>
  <c r="G93" i="2"/>
  <c r="H93" i="2"/>
  <c r="I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E93" i="2"/>
  <c r="AF93" i="2"/>
  <c r="AG93" i="2"/>
  <c r="A94" i="2"/>
  <c r="B94" i="2"/>
  <c r="D94" i="2"/>
  <c r="E94" i="2"/>
  <c r="F94" i="2"/>
  <c r="G94" i="2"/>
  <c r="H94" i="2"/>
  <c r="I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E94" i="2"/>
  <c r="AF94" i="2"/>
  <c r="AG94" i="2"/>
  <c r="A95" i="2"/>
  <c r="B95" i="2"/>
  <c r="D95" i="2"/>
  <c r="E95" i="2"/>
  <c r="F95" i="2"/>
  <c r="G95" i="2"/>
  <c r="H95" i="2"/>
  <c r="I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E95" i="2"/>
  <c r="AF95" i="2"/>
  <c r="AG95" i="2"/>
  <c r="A96" i="2"/>
  <c r="B96" i="2"/>
  <c r="D96" i="2"/>
  <c r="E96" i="2"/>
  <c r="F96" i="2"/>
  <c r="G96" i="2"/>
  <c r="H96" i="2"/>
  <c r="I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E96" i="2"/>
  <c r="AF96" i="2"/>
  <c r="AG96" i="2"/>
  <c r="A97" i="2"/>
  <c r="B97" i="2"/>
  <c r="D97" i="2"/>
  <c r="E97" i="2"/>
  <c r="F97" i="2"/>
  <c r="G97" i="2"/>
  <c r="H97" i="2"/>
  <c r="I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E97" i="2"/>
  <c r="AF97" i="2"/>
  <c r="AG97" i="2"/>
  <c r="A98" i="2"/>
  <c r="B98" i="2"/>
  <c r="D98" i="2"/>
  <c r="E98" i="2"/>
  <c r="F98" i="2"/>
  <c r="G98" i="2"/>
  <c r="H98" i="2"/>
  <c r="I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E98" i="2"/>
  <c r="AF98" i="2"/>
  <c r="AG98" i="2"/>
  <c r="A99" i="2"/>
  <c r="B99" i="2"/>
  <c r="D99" i="2"/>
  <c r="E99" i="2"/>
  <c r="F99" i="2"/>
  <c r="G99" i="2"/>
  <c r="H99" i="2"/>
  <c r="I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E99" i="2"/>
  <c r="AF99" i="2"/>
  <c r="AG99" i="2"/>
  <c r="A100" i="2"/>
  <c r="B100" i="2"/>
  <c r="D100" i="2"/>
  <c r="E100" i="2"/>
  <c r="F100" i="2"/>
  <c r="G100" i="2"/>
  <c r="H100" i="2"/>
  <c r="I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E100" i="2"/>
  <c r="AF100" i="2"/>
  <c r="AG100" i="2"/>
  <c r="A101" i="2"/>
  <c r="B101" i="2"/>
  <c r="D101" i="2"/>
  <c r="E101" i="2"/>
  <c r="F101" i="2"/>
  <c r="G101" i="2"/>
  <c r="H101" i="2"/>
  <c r="I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E101" i="2"/>
  <c r="AF101" i="2"/>
  <c r="AG101" i="2"/>
  <c r="A102" i="2"/>
  <c r="B102" i="2"/>
  <c r="D102" i="2"/>
  <c r="E102" i="2"/>
  <c r="F102" i="2"/>
  <c r="G102" i="2"/>
  <c r="H102" i="2"/>
  <c r="I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E102" i="2"/>
  <c r="AF102" i="2"/>
  <c r="AG102" i="2"/>
  <c r="A103" i="2"/>
  <c r="B103" i="2"/>
  <c r="D103" i="2"/>
  <c r="E103" i="2"/>
  <c r="F103" i="2"/>
  <c r="G103" i="2"/>
  <c r="H103" i="2"/>
  <c r="I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E103" i="2"/>
  <c r="AF103" i="2"/>
  <c r="AG103" i="2"/>
  <c r="A104" i="2"/>
  <c r="B104" i="2"/>
  <c r="D104" i="2"/>
  <c r="E104" i="2"/>
  <c r="F104" i="2"/>
  <c r="G104" i="2"/>
  <c r="H104" i="2"/>
  <c r="I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E104" i="2"/>
  <c r="AF104" i="2"/>
  <c r="AG104" i="2"/>
  <c r="A105" i="2"/>
  <c r="B105" i="2"/>
  <c r="D105" i="2"/>
  <c r="E105" i="2"/>
  <c r="F105" i="2"/>
  <c r="G105" i="2"/>
  <c r="H105" i="2"/>
  <c r="I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E105" i="2"/>
  <c r="AF105" i="2"/>
  <c r="AG105" i="2"/>
  <c r="A106" i="2"/>
  <c r="B106" i="2"/>
  <c r="D106" i="2"/>
  <c r="E106" i="2"/>
  <c r="F106" i="2"/>
  <c r="G106" i="2"/>
  <c r="H106" i="2"/>
  <c r="I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E106" i="2"/>
  <c r="AF106" i="2"/>
  <c r="AG106" i="2"/>
  <c r="A107" i="2"/>
  <c r="B107" i="2"/>
  <c r="D107" i="2"/>
  <c r="E107" i="2"/>
  <c r="F107" i="2"/>
  <c r="G107" i="2"/>
  <c r="H107" i="2"/>
  <c r="I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E107" i="2"/>
  <c r="AF107" i="2"/>
  <c r="AG107" i="2"/>
  <c r="A108" i="2"/>
  <c r="B108" i="2"/>
  <c r="D108" i="2"/>
  <c r="E108" i="2"/>
  <c r="F108" i="2"/>
  <c r="G108" i="2"/>
  <c r="H108" i="2"/>
  <c r="I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E108" i="2"/>
  <c r="AF108" i="2"/>
  <c r="AG108" i="2"/>
  <c r="A109" i="2"/>
  <c r="B109" i="2"/>
  <c r="D109" i="2"/>
  <c r="E109" i="2"/>
  <c r="F109" i="2"/>
  <c r="G109" i="2"/>
  <c r="H109" i="2"/>
  <c r="I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E109" i="2"/>
  <c r="AF109" i="2"/>
  <c r="AG109" i="2"/>
  <c r="A110" i="2"/>
  <c r="B110" i="2"/>
  <c r="D110" i="2"/>
  <c r="E110" i="2"/>
  <c r="F110" i="2"/>
  <c r="G110" i="2"/>
  <c r="H110" i="2"/>
  <c r="I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E110" i="2"/>
  <c r="AF110" i="2"/>
  <c r="AG110" i="2"/>
  <c r="A111" i="2"/>
  <c r="B111" i="2"/>
  <c r="D111" i="2"/>
  <c r="E111" i="2"/>
  <c r="F111" i="2"/>
  <c r="G111" i="2"/>
  <c r="H111" i="2"/>
  <c r="I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E111" i="2"/>
  <c r="AF111" i="2"/>
  <c r="AG111" i="2"/>
  <c r="A112" i="2"/>
  <c r="B112" i="2"/>
  <c r="D112" i="2"/>
  <c r="E112" i="2"/>
  <c r="F112" i="2"/>
  <c r="G112" i="2"/>
  <c r="H112" i="2"/>
  <c r="I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E112" i="2"/>
  <c r="AF112" i="2"/>
  <c r="AG112" i="2"/>
  <c r="A113" i="2"/>
  <c r="B113" i="2"/>
  <c r="D113" i="2"/>
  <c r="E113" i="2"/>
  <c r="F113" i="2"/>
  <c r="G113" i="2"/>
  <c r="H113" i="2"/>
  <c r="I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E113" i="2"/>
  <c r="AF113" i="2"/>
  <c r="AG113" i="2"/>
  <c r="A114" i="2"/>
  <c r="B114" i="2"/>
  <c r="D114" i="2"/>
  <c r="E114" i="2"/>
  <c r="F114" i="2"/>
  <c r="G114" i="2"/>
  <c r="H114" i="2"/>
  <c r="I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E114" i="2"/>
  <c r="AF114" i="2"/>
  <c r="AG114" i="2"/>
  <c r="A115" i="2"/>
  <c r="B115" i="2"/>
  <c r="D115" i="2"/>
  <c r="E115" i="2"/>
  <c r="F115" i="2"/>
  <c r="G115" i="2"/>
  <c r="H115" i="2"/>
  <c r="I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E115" i="2"/>
  <c r="AF115" i="2"/>
  <c r="AG115" i="2"/>
  <c r="A116" i="2"/>
  <c r="B116" i="2"/>
  <c r="D116" i="2"/>
  <c r="E116" i="2"/>
  <c r="F116" i="2"/>
  <c r="G116" i="2"/>
  <c r="H116" i="2"/>
  <c r="I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E116" i="2"/>
  <c r="AF116" i="2"/>
  <c r="AG116" i="2"/>
  <c r="A117" i="2"/>
  <c r="B117" i="2"/>
  <c r="D117" i="2"/>
  <c r="E117" i="2"/>
  <c r="F117" i="2"/>
  <c r="G117" i="2"/>
  <c r="H117" i="2"/>
  <c r="I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E117" i="2"/>
  <c r="AF117" i="2"/>
  <c r="AG117" i="2"/>
  <c r="A118" i="2"/>
  <c r="B118" i="2"/>
  <c r="D118" i="2"/>
  <c r="E118" i="2"/>
  <c r="F118" i="2"/>
  <c r="G118" i="2"/>
  <c r="H118" i="2"/>
  <c r="I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E118" i="2"/>
  <c r="AF118" i="2"/>
  <c r="AG118" i="2"/>
  <c r="A119" i="2"/>
  <c r="B119" i="2"/>
  <c r="D119" i="2"/>
  <c r="E119" i="2"/>
  <c r="F119" i="2"/>
  <c r="G119" i="2"/>
  <c r="H119" i="2"/>
  <c r="I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E119" i="2"/>
  <c r="AF119" i="2"/>
  <c r="AG119" i="2"/>
  <c r="A120" i="2"/>
  <c r="B120" i="2"/>
  <c r="D120" i="2"/>
  <c r="E120" i="2"/>
  <c r="F120" i="2"/>
  <c r="G120" i="2"/>
  <c r="H120" i="2"/>
  <c r="I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E120" i="2"/>
  <c r="AF120" i="2"/>
  <c r="AG120" i="2"/>
  <c r="A121" i="2"/>
  <c r="B121" i="2"/>
  <c r="D121" i="2"/>
  <c r="E121" i="2"/>
  <c r="F121" i="2"/>
  <c r="G121" i="2"/>
  <c r="H121" i="2"/>
  <c r="I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E121" i="2"/>
  <c r="AF121" i="2"/>
  <c r="AG121" i="2"/>
  <c r="A122" i="2"/>
  <c r="B122" i="2"/>
  <c r="D122" i="2"/>
  <c r="E122" i="2"/>
  <c r="F122" i="2"/>
  <c r="G122" i="2"/>
  <c r="H122" i="2"/>
  <c r="I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E122" i="2"/>
  <c r="AF122" i="2"/>
  <c r="AG122" i="2"/>
  <c r="A123" i="2"/>
  <c r="B123" i="2"/>
  <c r="D123" i="2"/>
  <c r="E123" i="2"/>
  <c r="F123" i="2"/>
  <c r="G123" i="2"/>
  <c r="H123" i="2"/>
  <c r="I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E123" i="2"/>
  <c r="AF123" i="2"/>
  <c r="AG123" i="2"/>
  <c r="A124" i="2"/>
  <c r="B124" i="2"/>
  <c r="D124" i="2"/>
  <c r="E124" i="2"/>
  <c r="F124" i="2"/>
  <c r="G124" i="2"/>
  <c r="H124" i="2"/>
  <c r="I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E124" i="2"/>
  <c r="AF124" i="2"/>
  <c r="AG124" i="2"/>
  <c r="A125" i="2"/>
  <c r="B125" i="2"/>
  <c r="D125" i="2"/>
  <c r="E125" i="2"/>
  <c r="F125" i="2"/>
  <c r="G125" i="2"/>
  <c r="H125" i="2"/>
  <c r="I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E125" i="2"/>
  <c r="AF125" i="2"/>
  <c r="AG125" i="2"/>
  <c r="A126" i="2"/>
  <c r="B126" i="2"/>
  <c r="D126" i="2"/>
  <c r="E126" i="2"/>
  <c r="F126" i="2"/>
  <c r="G126" i="2"/>
  <c r="H126" i="2"/>
  <c r="I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E126" i="2"/>
  <c r="AF126" i="2"/>
  <c r="AG126" i="2"/>
  <c r="A127" i="2"/>
  <c r="B127" i="2"/>
  <c r="D127" i="2"/>
  <c r="E127" i="2"/>
  <c r="F127" i="2"/>
  <c r="G127" i="2"/>
  <c r="H127" i="2"/>
  <c r="I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E127" i="2"/>
  <c r="AF127" i="2"/>
  <c r="AG127" i="2"/>
  <c r="A128" i="2"/>
  <c r="B128" i="2"/>
  <c r="D128" i="2"/>
  <c r="E128" i="2"/>
  <c r="F128" i="2"/>
  <c r="G128" i="2"/>
  <c r="H128" i="2"/>
  <c r="I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E128" i="2"/>
  <c r="AF128" i="2"/>
  <c r="AG128" i="2"/>
  <c r="A129" i="2"/>
  <c r="B129" i="2"/>
  <c r="D129" i="2"/>
  <c r="E129" i="2"/>
  <c r="F129" i="2"/>
  <c r="G129" i="2"/>
  <c r="H129" i="2"/>
  <c r="I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E129" i="2"/>
  <c r="AF129" i="2"/>
  <c r="AG129" i="2"/>
  <c r="A130" i="2"/>
  <c r="B130" i="2"/>
  <c r="D130" i="2"/>
  <c r="E130" i="2"/>
  <c r="F130" i="2"/>
  <c r="G130" i="2"/>
  <c r="H130" i="2"/>
  <c r="I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E130" i="2"/>
  <c r="AF130" i="2"/>
  <c r="AG130" i="2"/>
  <c r="A131" i="2"/>
  <c r="B131" i="2"/>
  <c r="D131" i="2"/>
  <c r="E131" i="2"/>
  <c r="F131" i="2"/>
  <c r="G131" i="2"/>
  <c r="H131" i="2"/>
  <c r="I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E131" i="2"/>
  <c r="AF131" i="2"/>
  <c r="AG131" i="2"/>
  <c r="A132" i="2"/>
  <c r="B132" i="2"/>
  <c r="D132" i="2"/>
  <c r="E132" i="2"/>
  <c r="F132" i="2"/>
  <c r="G132" i="2"/>
  <c r="H132" i="2"/>
  <c r="I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E132" i="2"/>
  <c r="AF132" i="2"/>
  <c r="AG132" i="2"/>
  <c r="A133" i="2"/>
  <c r="B133" i="2"/>
  <c r="D133" i="2"/>
  <c r="E133" i="2"/>
  <c r="F133" i="2"/>
  <c r="G133" i="2"/>
  <c r="H133" i="2"/>
  <c r="I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E133" i="2"/>
  <c r="AF133" i="2"/>
  <c r="AG133" i="2"/>
  <c r="A134" i="2"/>
  <c r="B134" i="2"/>
  <c r="D134" i="2"/>
  <c r="E134" i="2"/>
  <c r="F134" i="2"/>
  <c r="G134" i="2"/>
  <c r="H134" i="2"/>
  <c r="I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E134" i="2"/>
  <c r="AF134" i="2"/>
  <c r="AG134" i="2"/>
  <c r="A135" i="2"/>
  <c r="B135" i="2"/>
  <c r="D135" i="2"/>
  <c r="E135" i="2"/>
  <c r="F135" i="2"/>
  <c r="G135" i="2"/>
  <c r="H135" i="2"/>
  <c r="I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E135" i="2"/>
  <c r="AF135" i="2"/>
  <c r="AG135" i="2"/>
  <c r="A136" i="2"/>
  <c r="B136" i="2"/>
  <c r="D136" i="2"/>
  <c r="E136" i="2"/>
  <c r="F136" i="2"/>
  <c r="G136" i="2"/>
  <c r="H136" i="2"/>
  <c r="I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E136" i="2"/>
  <c r="AF136" i="2"/>
  <c r="AG136" i="2"/>
  <c r="A137" i="2"/>
  <c r="B137" i="2"/>
  <c r="D137" i="2"/>
  <c r="E137" i="2"/>
  <c r="F137" i="2"/>
  <c r="G137" i="2"/>
  <c r="H137" i="2"/>
  <c r="I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E137" i="2"/>
  <c r="AF137" i="2"/>
  <c r="AG137" i="2"/>
  <c r="A138" i="2"/>
  <c r="B138" i="2"/>
  <c r="D138" i="2"/>
  <c r="E138" i="2"/>
  <c r="F138" i="2"/>
  <c r="G138" i="2"/>
  <c r="H138" i="2"/>
  <c r="I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E138" i="2"/>
  <c r="AF138" i="2"/>
  <c r="AG138" i="2"/>
  <c r="A139" i="2"/>
  <c r="B139" i="2"/>
  <c r="D139" i="2"/>
  <c r="E139" i="2"/>
  <c r="F139" i="2"/>
  <c r="G139" i="2"/>
  <c r="H139" i="2"/>
  <c r="I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E139" i="2"/>
  <c r="AF139" i="2"/>
  <c r="AG139" i="2"/>
  <c r="A140" i="2"/>
  <c r="B140" i="2"/>
  <c r="D140" i="2"/>
  <c r="E140" i="2"/>
  <c r="F140" i="2"/>
  <c r="G140" i="2"/>
  <c r="H140" i="2"/>
  <c r="I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E140" i="2"/>
  <c r="AF140" i="2"/>
  <c r="AG140" i="2"/>
  <c r="A141" i="2"/>
  <c r="B141" i="2"/>
  <c r="D141" i="2"/>
  <c r="E141" i="2"/>
  <c r="F141" i="2"/>
  <c r="G141" i="2"/>
  <c r="H141" i="2"/>
  <c r="I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E141" i="2"/>
  <c r="AF141" i="2"/>
  <c r="AG141" i="2"/>
  <c r="A142" i="2"/>
  <c r="B142" i="2"/>
  <c r="D142" i="2"/>
  <c r="E142" i="2"/>
  <c r="F142" i="2"/>
  <c r="G142" i="2"/>
  <c r="H142" i="2"/>
  <c r="I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E142" i="2"/>
  <c r="AF142" i="2"/>
  <c r="AG142" i="2"/>
  <c r="A143" i="2"/>
  <c r="B143" i="2"/>
  <c r="D143" i="2"/>
  <c r="E143" i="2"/>
  <c r="F143" i="2"/>
  <c r="G143" i="2"/>
  <c r="H143" i="2"/>
  <c r="I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E143" i="2"/>
  <c r="AF143" i="2"/>
  <c r="AG143" i="2"/>
  <c r="A144" i="2"/>
  <c r="B144" i="2"/>
  <c r="D144" i="2"/>
  <c r="E144" i="2"/>
  <c r="F144" i="2"/>
  <c r="G144" i="2"/>
  <c r="H144" i="2"/>
  <c r="I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E144" i="2"/>
  <c r="AF144" i="2"/>
  <c r="AG144" i="2"/>
  <c r="A145" i="2"/>
  <c r="B145" i="2"/>
  <c r="D145" i="2"/>
  <c r="E145" i="2"/>
  <c r="F145" i="2"/>
  <c r="G145" i="2"/>
  <c r="H145" i="2"/>
  <c r="I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E145" i="2"/>
  <c r="AF145" i="2"/>
  <c r="AG145" i="2"/>
  <c r="A146" i="2"/>
  <c r="B146" i="2"/>
  <c r="D146" i="2"/>
  <c r="E146" i="2"/>
  <c r="F146" i="2"/>
  <c r="G146" i="2"/>
  <c r="H146" i="2"/>
  <c r="I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E146" i="2"/>
  <c r="AF146" i="2"/>
  <c r="AG146" i="2"/>
  <c r="A147" i="2"/>
  <c r="B147" i="2"/>
  <c r="D147" i="2"/>
  <c r="E147" i="2"/>
  <c r="F147" i="2"/>
  <c r="G147" i="2"/>
  <c r="H147" i="2"/>
  <c r="I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E147" i="2"/>
  <c r="AF147" i="2"/>
  <c r="AG147" i="2"/>
  <c r="A148" i="2"/>
  <c r="B148" i="2"/>
  <c r="D148" i="2"/>
  <c r="E148" i="2"/>
  <c r="F148" i="2"/>
  <c r="G148" i="2"/>
  <c r="H148" i="2"/>
  <c r="I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E148" i="2"/>
  <c r="AF148" i="2"/>
  <c r="AG148" i="2"/>
  <c r="A149" i="2"/>
  <c r="B149" i="2"/>
  <c r="D149" i="2"/>
  <c r="E149" i="2"/>
  <c r="F149" i="2"/>
  <c r="G149" i="2"/>
  <c r="H149" i="2"/>
  <c r="I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E149" i="2"/>
  <c r="AF149" i="2"/>
  <c r="AG149" i="2"/>
  <c r="A150" i="2"/>
  <c r="B150" i="2"/>
  <c r="D150" i="2"/>
  <c r="E150" i="2"/>
  <c r="F150" i="2"/>
  <c r="G150" i="2"/>
  <c r="H150" i="2"/>
  <c r="I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E150" i="2"/>
  <c r="AF150" i="2"/>
  <c r="AG150" i="2"/>
  <c r="A151" i="2"/>
  <c r="B151" i="2"/>
  <c r="D151" i="2"/>
  <c r="E151" i="2"/>
  <c r="F151" i="2"/>
  <c r="G151" i="2"/>
  <c r="H151" i="2"/>
  <c r="I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E151" i="2"/>
  <c r="AF151" i="2"/>
  <c r="AG151" i="2"/>
  <c r="A152" i="2"/>
  <c r="B152" i="2"/>
  <c r="D152" i="2"/>
  <c r="E152" i="2"/>
  <c r="F152" i="2"/>
  <c r="G152" i="2"/>
  <c r="H152" i="2"/>
  <c r="I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E152" i="2"/>
  <c r="AF152" i="2"/>
  <c r="AG152" i="2"/>
  <c r="A153" i="2"/>
  <c r="B153" i="2"/>
  <c r="D153" i="2"/>
  <c r="E153" i="2"/>
  <c r="F153" i="2"/>
  <c r="G153" i="2"/>
  <c r="H153" i="2"/>
  <c r="I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E153" i="2"/>
  <c r="AF153" i="2"/>
  <c r="AG153" i="2"/>
  <c r="A154" i="2"/>
  <c r="B154" i="2"/>
  <c r="D154" i="2"/>
  <c r="E154" i="2"/>
  <c r="F154" i="2"/>
  <c r="G154" i="2"/>
  <c r="H154" i="2"/>
  <c r="I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E154" i="2"/>
  <c r="AF154" i="2"/>
  <c r="AG154" i="2"/>
  <c r="A155" i="2"/>
  <c r="B155" i="2"/>
  <c r="D155" i="2"/>
  <c r="E155" i="2"/>
  <c r="F155" i="2"/>
  <c r="G155" i="2"/>
  <c r="H155" i="2"/>
  <c r="I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E155" i="2"/>
  <c r="AF155" i="2"/>
  <c r="AG155" i="2"/>
  <c r="A156" i="2"/>
  <c r="B156" i="2"/>
  <c r="D156" i="2"/>
  <c r="E156" i="2"/>
  <c r="F156" i="2"/>
  <c r="G156" i="2"/>
  <c r="H156" i="2"/>
  <c r="I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E156" i="2"/>
  <c r="AF156" i="2"/>
  <c r="AG156" i="2"/>
  <c r="A157" i="2"/>
  <c r="B157" i="2"/>
  <c r="D157" i="2"/>
  <c r="E157" i="2"/>
  <c r="F157" i="2"/>
  <c r="G157" i="2"/>
  <c r="H157" i="2"/>
  <c r="I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E157" i="2"/>
  <c r="AF157" i="2"/>
  <c r="AG157" i="2"/>
  <c r="A158" i="2"/>
  <c r="B158" i="2"/>
  <c r="D158" i="2"/>
  <c r="E158" i="2"/>
  <c r="F158" i="2"/>
  <c r="G158" i="2"/>
  <c r="H158" i="2"/>
  <c r="I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E158" i="2"/>
  <c r="AF158" i="2"/>
  <c r="AG158" i="2"/>
  <c r="A159" i="2"/>
  <c r="B159" i="2"/>
  <c r="D159" i="2"/>
  <c r="E159" i="2"/>
  <c r="F159" i="2"/>
  <c r="G159" i="2"/>
  <c r="H159" i="2"/>
  <c r="I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E159" i="2"/>
  <c r="AF159" i="2"/>
  <c r="AG159" i="2"/>
  <c r="A160" i="2"/>
  <c r="B160" i="2"/>
  <c r="D160" i="2"/>
  <c r="E160" i="2"/>
  <c r="F160" i="2"/>
  <c r="G160" i="2"/>
  <c r="H160" i="2"/>
  <c r="I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E160" i="2"/>
  <c r="AF160" i="2"/>
  <c r="AG160" i="2"/>
  <c r="A161" i="2"/>
  <c r="B161" i="2"/>
  <c r="D161" i="2"/>
  <c r="E161" i="2"/>
  <c r="F161" i="2"/>
  <c r="G161" i="2"/>
  <c r="H161" i="2"/>
  <c r="I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E161" i="2"/>
  <c r="AF161" i="2"/>
  <c r="AG161" i="2"/>
  <c r="A162" i="2"/>
  <c r="B162" i="2"/>
  <c r="D162" i="2"/>
  <c r="E162" i="2"/>
  <c r="F162" i="2"/>
  <c r="G162" i="2"/>
  <c r="H162" i="2"/>
  <c r="I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E162" i="2"/>
  <c r="AF162" i="2"/>
  <c r="AG162" i="2"/>
  <c r="A163" i="2"/>
  <c r="B163" i="2"/>
  <c r="D163" i="2"/>
  <c r="E163" i="2"/>
  <c r="F163" i="2"/>
  <c r="G163" i="2"/>
  <c r="H163" i="2"/>
  <c r="I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E163" i="2"/>
  <c r="AF163" i="2"/>
  <c r="AG163" i="2"/>
  <c r="A164" i="2"/>
  <c r="B164" i="2"/>
  <c r="D164" i="2"/>
  <c r="E164" i="2"/>
  <c r="F164" i="2"/>
  <c r="G164" i="2"/>
  <c r="H164" i="2"/>
  <c r="I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E164" i="2"/>
  <c r="AF164" i="2"/>
  <c r="AG164" i="2"/>
  <c r="A165" i="2"/>
  <c r="B165" i="2"/>
  <c r="D165" i="2"/>
  <c r="E165" i="2"/>
  <c r="F165" i="2"/>
  <c r="G165" i="2"/>
  <c r="H165" i="2"/>
  <c r="I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E165" i="2"/>
  <c r="AF165" i="2"/>
  <c r="AG165" i="2"/>
  <c r="A166" i="2"/>
  <c r="B166" i="2"/>
  <c r="D166" i="2"/>
  <c r="E166" i="2"/>
  <c r="F166" i="2"/>
  <c r="G166" i="2"/>
  <c r="H166" i="2"/>
  <c r="I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E166" i="2"/>
  <c r="AF166" i="2"/>
  <c r="AG166" i="2"/>
  <c r="A167" i="2"/>
  <c r="B167" i="2"/>
  <c r="D167" i="2"/>
  <c r="E167" i="2"/>
  <c r="F167" i="2"/>
  <c r="G167" i="2"/>
  <c r="H167" i="2"/>
  <c r="I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E167" i="2"/>
  <c r="AF167" i="2"/>
  <c r="AG167" i="2"/>
  <c r="A168" i="2"/>
  <c r="B168" i="2"/>
  <c r="D168" i="2"/>
  <c r="E168" i="2"/>
  <c r="F168" i="2"/>
  <c r="G168" i="2"/>
  <c r="H168" i="2"/>
  <c r="I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E168" i="2"/>
  <c r="AF168" i="2"/>
  <c r="AG168" i="2"/>
  <c r="A169" i="2"/>
  <c r="B169" i="2"/>
  <c r="D169" i="2"/>
  <c r="E169" i="2"/>
  <c r="F169" i="2"/>
  <c r="G169" i="2"/>
  <c r="H169" i="2"/>
  <c r="I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E169" i="2"/>
  <c r="AF169" i="2"/>
  <c r="AG169" i="2"/>
  <c r="A170" i="2"/>
  <c r="B170" i="2"/>
  <c r="D170" i="2"/>
  <c r="E170" i="2"/>
  <c r="F170" i="2"/>
  <c r="G170" i="2"/>
  <c r="H170" i="2"/>
  <c r="I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E170" i="2"/>
  <c r="AF170" i="2"/>
  <c r="AG170" i="2"/>
  <c r="A171" i="2"/>
  <c r="B171" i="2"/>
  <c r="D171" i="2"/>
  <c r="E171" i="2"/>
  <c r="F171" i="2"/>
  <c r="G171" i="2"/>
  <c r="H171" i="2"/>
  <c r="I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E171" i="2"/>
  <c r="AF171" i="2"/>
  <c r="AG171" i="2"/>
  <c r="A172" i="2"/>
  <c r="B172" i="2"/>
  <c r="D172" i="2"/>
  <c r="E172" i="2"/>
  <c r="F172" i="2"/>
  <c r="G172" i="2"/>
  <c r="H172" i="2"/>
  <c r="I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E172" i="2"/>
  <c r="AF172" i="2"/>
  <c r="AG172" i="2"/>
  <c r="A173" i="2"/>
  <c r="B173" i="2"/>
  <c r="D173" i="2"/>
  <c r="E173" i="2"/>
  <c r="F173" i="2"/>
  <c r="G173" i="2"/>
  <c r="H173" i="2"/>
  <c r="I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E173" i="2"/>
  <c r="AF173" i="2"/>
  <c r="AG173" i="2"/>
  <c r="A174" i="2"/>
  <c r="B174" i="2"/>
  <c r="D174" i="2"/>
  <c r="E174" i="2"/>
  <c r="F174" i="2"/>
  <c r="G174" i="2"/>
  <c r="H174" i="2"/>
  <c r="I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E174" i="2"/>
  <c r="AF174" i="2"/>
  <c r="AG174" i="2"/>
  <c r="A175" i="2"/>
  <c r="B175" i="2"/>
  <c r="D175" i="2"/>
  <c r="E175" i="2"/>
  <c r="F175" i="2"/>
  <c r="G175" i="2"/>
  <c r="H175" i="2"/>
  <c r="I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E175" i="2"/>
  <c r="AF175" i="2"/>
  <c r="AG175" i="2"/>
  <c r="A176" i="2"/>
  <c r="B176" i="2"/>
  <c r="D176" i="2"/>
  <c r="E176" i="2"/>
  <c r="F176" i="2"/>
  <c r="G176" i="2"/>
  <c r="H176" i="2"/>
  <c r="I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E176" i="2"/>
  <c r="AF176" i="2"/>
  <c r="AG176" i="2"/>
  <c r="A177" i="2"/>
  <c r="B177" i="2"/>
  <c r="D177" i="2"/>
  <c r="E177" i="2"/>
  <c r="F177" i="2"/>
  <c r="G177" i="2"/>
  <c r="H177" i="2"/>
  <c r="I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E177" i="2"/>
  <c r="AF177" i="2"/>
  <c r="AG177" i="2"/>
  <c r="A178" i="2"/>
  <c r="B178" i="2"/>
  <c r="D178" i="2"/>
  <c r="E178" i="2"/>
  <c r="F178" i="2"/>
  <c r="G178" i="2"/>
  <c r="H178" i="2"/>
  <c r="I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E178" i="2"/>
  <c r="AF178" i="2"/>
  <c r="AG178" i="2"/>
  <c r="A179" i="2"/>
  <c r="B179" i="2"/>
  <c r="D179" i="2"/>
  <c r="E179" i="2"/>
  <c r="F179" i="2"/>
  <c r="G179" i="2"/>
  <c r="H179" i="2"/>
  <c r="I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E179" i="2"/>
  <c r="AF179" i="2"/>
  <c r="AG179" i="2"/>
  <c r="A180" i="2"/>
  <c r="B180" i="2"/>
  <c r="D180" i="2"/>
  <c r="E180" i="2"/>
  <c r="F180" i="2"/>
  <c r="G180" i="2"/>
  <c r="H180" i="2"/>
  <c r="I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E180" i="2"/>
  <c r="AF180" i="2"/>
  <c r="AG180" i="2"/>
  <c r="A181" i="2"/>
  <c r="B181" i="2"/>
  <c r="D181" i="2"/>
  <c r="E181" i="2"/>
  <c r="F181" i="2"/>
  <c r="G181" i="2"/>
  <c r="H181" i="2"/>
  <c r="I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E181" i="2"/>
  <c r="AF181" i="2"/>
  <c r="AG181" i="2"/>
  <c r="A182" i="2"/>
  <c r="B182" i="2"/>
  <c r="D182" i="2"/>
  <c r="E182" i="2"/>
  <c r="F182" i="2"/>
  <c r="G182" i="2"/>
  <c r="H182" i="2"/>
  <c r="I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E182" i="2"/>
  <c r="AF182" i="2"/>
  <c r="AG182" i="2"/>
  <c r="A183" i="2"/>
  <c r="B183" i="2"/>
  <c r="D183" i="2"/>
  <c r="E183" i="2"/>
  <c r="F183" i="2"/>
  <c r="G183" i="2"/>
  <c r="H183" i="2"/>
  <c r="I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E183" i="2"/>
  <c r="AF183" i="2"/>
  <c r="AG183" i="2"/>
  <c r="A184" i="2"/>
  <c r="B184" i="2"/>
  <c r="D184" i="2"/>
  <c r="E184" i="2"/>
  <c r="F184" i="2"/>
  <c r="G184" i="2"/>
  <c r="H184" i="2"/>
  <c r="I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E184" i="2"/>
  <c r="AF184" i="2"/>
  <c r="AG184" i="2"/>
  <c r="A185" i="2"/>
  <c r="B185" i="2"/>
  <c r="D185" i="2"/>
  <c r="E185" i="2"/>
  <c r="F185" i="2"/>
  <c r="G185" i="2"/>
  <c r="H185" i="2"/>
  <c r="I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E185" i="2"/>
  <c r="AF185" i="2"/>
  <c r="AG185" i="2"/>
  <c r="A186" i="2"/>
  <c r="B186" i="2"/>
  <c r="D186" i="2"/>
  <c r="E186" i="2"/>
  <c r="F186" i="2"/>
  <c r="G186" i="2"/>
  <c r="H186" i="2"/>
  <c r="I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E186" i="2"/>
  <c r="AF186" i="2"/>
  <c r="AG186" i="2"/>
  <c r="A187" i="2"/>
  <c r="B187" i="2"/>
  <c r="D187" i="2"/>
  <c r="E187" i="2"/>
  <c r="F187" i="2"/>
  <c r="G187" i="2"/>
  <c r="H187" i="2"/>
  <c r="I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E187" i="2"/>
  <c r="AF187" i="2"/>
  <c r="AG187" i="2"/>
  <c r="A188" i="2"/>
  <c r="B188" i="2"/>
  <c r="D188" i="2"/>
  <c r="E188" i="2"/>
  <c r="F188" i="2"/>
  <c r="G188" i="2"/>
  <c r="H188" i="2"/>
  <c r="I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E188" i="2"/>
  <c r="AF188" i="2"/>
  <c r="AG188" i="2"/>
  <c r="A189" i="2"/>
  <c r="B189" i="2"/>
  <c r="D189" i="2"/>
  <c r="E189" i="2"/>
  <c r="F189" i="2"/>
  <c r="G189" i="2"/>
  <c r="H189" i="2"/>
  <c r="I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E189" i="2"/>
  <c r="AF189" i="2"/>
  <c r="AG189" i="2"/>
  <c r="A190" i="2"/>
  <c r="B190" i="2"/>
  <c r="D190" i="2"/>
  <c r="E190" i="2"/>
  <c r="F190" i="2"/>
  <c r="G190" i="2"/>
  <c r="H190" i="2"/>
  <c r="I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E190" i="2"/>
  <c r="AF190" i="2"/>
  <c r="AG190" i="2"/>
  <c r="A191" i="2"/>
  <c r="B191" i="2"/>
  <c r="D191" i="2"/>
  <c r="E191" i="2"/>
  <c r="F191" i="2"/>
  <c r="G191" i="2"/>
  <c r="H191" i="2"/>
  <c r="I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E191" i="2"/>
  <c r="AF191" i="2"/>
  <c r="AG191" i="2"/>
  <c r="A192" i="2"/>
  <c r="B192" i="2"/>
  <c r="D192" i="2"/>
  <c r="E192" i="2"/>
  <c r="F192" i="2"/>
  <c r="G192" i="2"/>
  <c r="H192" i="2"/>
  <c r="I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E192" i="2"/>
  <c r="AF192" i="2"/>
  <c r="AG192" i="2"/>
  <c r="A193" i="2"/>
  <c r="B193" i="2"/>
  <c r="D193" i="2"/>
  <c r="E193" i="2"/>
  <c r="F193" i="2"/>
  <c r="G193" i="2"/>
  <c r="H193" i="2"/>
  <c r="I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E193" i="2"/>
  <c r="AF193" i="2"/>
  <c r="AG193" i="2"/>
  <c r="A194" i="2"/>
  <c r="B194" i="2"/>
  <c r="D194" i="2"/>
  <c r="E194" i="2"/>
  <c r="F194" i="2"/>
  <c r="G194" i="2"/>
  <c r="H194" i="2"/>
  <c r="I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E194" i="2"/>
  <c r="AF194" i="2"/>
  <c r="AG194" i="2"/>
  <c r="A195" i="2"/>
  <c r="B195" i="2"/>
  <c r="D195" i="2"/>
  <c r="E195" i="2"/>
  <c r="F195" i="2"/>
  <c r="G195" i="2"/>
  <c r="H195" i="2"/>
  <c r="I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E195" i="2"/>
  <c r="AF195" i="2"/>
  <c r="AG195" i="2"/>
  <c r="A196" i="2"/>
  <c r="B196" i="2"/>
  <c r="D196" i="2"/>
  <c r="E196" i="2"/>
  <c r="F196" i="2"/>
  <c r="G196" i="2"/>
  <c r="H196" i="2"/>
  <c r="I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E196" i="2"/>
  <c r="AF196" i="2"/>
  <c r="AG196" i="2"/>
  <c r="A197" i="2"/>
  <c r="B197" i="2"/>
  <c r="D197" i="2"/>
  <c r="E197" i="2"/>
  <c r="F197" i="2"/>
  <c r="G197" i="2"/>
  <c r="H197" i="2"/>
  <c r="I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E197" i="2"/>
  <c r="AF197" i="2"/>
  <c r="AG197" i="2"/>
  <c r="A198" i="2"/>
  <c r="B198" i="2"/>
  <c r="D198" i="2"/>
  <c r="E198" i="2"/>
  <c r="F198" i="2"/>
  <c r="G198" i="2"/>
  <c r="H198" i="2"/>
  <c r="I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E198" i="2"/>
  <c r="AF198" i="2"/>
  <c r="AG198" i="2"/>
  <c r="A199" i="2"/>
  <c r="B199" i="2"/>
  <c r="D199" i="2"/>
  <c r="E199" i="2"/>
  <c r="F199" i="2"/>
  <c r="G199" i="2"/>
  <c r="H199" i="2"/>
  <c r="I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E199" i="2"/>
  <c r="AF199" i="2"/>
  <c r="AG199" i="2"/>
  <c r="A200" i="2"/>
  <c r="B200" i="2"/>
  <c r="D200" i="2"/>
  <c r="E200" i="2"/>
  <c r="F200" i="2"/>
  <c r="G200" i="2"/>
  <c r="H200" i="2"/>
  <c r="I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E200" i="2"/>
  <c r="AF200" i="2"/>
  <c r="AG200" i="2"/>
  <c r="A201" i="2"/>
  <c r="B201" i="2"/>
  <c r="D201" i="2"/>
  <c r="E201" i="2"/>
  <c r="F201" i="2"/>
  <c r="G201" i="2"/>
  <c r="H201" i="2"/>
  <c r="I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E201" i="2"/>
  <c r="AF201" i="2"/>
  <c r="AG201" i="2"/>
  <c r="A202" i="2"/>
  <c r="B202" i="2"/>
  <c r="D202" i="2"/>
  <c r="E202" i="2"/>
  <c r="F202" i="2"/>
  <c r="G202" i="2"/>
  <c r="H202" i="2"/>
  <c r="I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E202" i="2"/>
  <c r="AF202" i="2"/>
  <c r="AG202" i="2"/>
  <c r="A203" i="2"/>
  <c r="B203" i="2"/>
  <c r="D203" i="2"/>
  <c r="E203" i="2"/>
  <c r="F203" i="2"/>
  <c r="G203" i="2"/>
  <c r="H203" i="2"/>
  <c r="I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E203" i="2"/>
  <c r="AF203" i="2"/>
  <c r="AG203" i="2"/>
  <c r="A204" i="2"/>
  <c r="B204" i="2"/>
  <c r="D204" i="2"/>
  <c r="E204" i="2"/>
  <c r="F204" i="2"/>
  <c r="G204" i="2"/>
  <c r="H204" i="2"/>
  <c r="I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E204" i="2"/>
  <c r="AF204" i="2"/>
  <c r="AG204" i="2"/>
  <c r="A205" i="2"/>
  <c r="B205" i="2"/>
  <c r="D205" i="2"/>
  <c r="E205" i="2"/>
  <c r="F205" i="2"/>
  <c r="G205" i="2"/>
  <c r="H205" i="2"/>
  <c r="I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E205" i="2"/>
  <c r="AF205" i="2"/>
  <c r="AG205" i="2"/>
  <c r="A206" i="2"/>
  <c r="B206" i="2"/>
  <c r="D206" i="2"/>
  <c r="E206" i="2"/>
  <c r="F206" i="2"/>
  <c r="G206" i="2"/>
  <c r="H206" i="2"/>
  <c r="I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E206" i="2"/>
  <c r="AF206" i="2"/>
  <c r="AG206" i="2"/>
  <c r="A207" i="2"/>
  <c r="B207" i="2"/>
  <c r="D207" i="2"/>
  <c r="E207" i="2"/>
  <c r="F207" i="2"/>
  <c r="G207" i="2"/>
  <c r="H207" i="2"/>
  <c r="I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E207" i="2"/>
  <c r="AF207" i="2"/>
  <c r="AG207" i="2"/>
  <c r="A208" i="2"/>
  <c r="B208" i="2"/>
  <c r="D208" i="2"/>
  <c r="E208" i="2"/>
  <c r="F208" i="2"/>
  <c r="G208" i="2"/>
  <c r="H208" i="2"/>
  <c r="I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E208" i="2"/>
  <c r="AF208" i="2"/>
  <c r="AG208" i="2"/>
  <c r="A209" i="2"/>
  <c r="B209" i="2"/>
  <c r="D209" i="2"/>
  <c r="E209" i="2"/>
  <c r="F209" i="2"/>
  <c r="G209" i="2"/>
  <c r="H209" i="2"/>
  <c r="I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E209" i="2"/>
  <c r="AF209" i="2"/>
  <c r="AG209" i="2"/>
  <c r="A210" i="2"/>
  <c r="B210" i="2"/>
  <c r="D210" i="2"/>
  <c r="E210" i="2"/>
  <c r="F210" i="2"/>
  <c r="G210" i="2"/>
  <c r="H210" i="2"/>
  <c r="I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E210" i="2"/>
  <c r="AF210" i="2"/>
  <c r="AG210" i="2"/>
  <c r="A211" i="2"/>
  <c r="B211" i="2"/>
  <c r="D211" i="2"/>
  <c r="E211" i="2"/>
  <c r="F211" i="2"/>
  <c r="G211" i="2"/>
  <c r="H211" i="2"/>
  <c r="I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E211" i="2"/>
  <c r="AF211" i="2"/>
  <c r="AG211" i="2"/>
  <c r="A212" i="2"/>
  <c r="B212" i="2"/>
  <c r="D212" i="2"/>
  <c r="E212" i="2"/>
  <c r="F212" i="2"/>
  <c r="G212" i="2"/>
  <c r="H212" i="2"/>
  <c r="I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E212" i="2"/>
  <c r="AF212" i="2"/>
  <c r="AG212" i="2"/>
  <c r="A213" i="2"/>
  <c r="B213" i="2"/>
  <c r="D213" i="2"/>
  <c r="E213" i="2"/>
  <c r="F213" i="2"/>
  <c r="G213" i="2"/>
  <c r="H213" i="2"/>
  <c r="I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E213" i="2"/>
  <c r="AF213" i="2"/>
  <c r="AG213" i="2"/>
  <c r="A214" i="2"/>
  <c r="B214" i="2"/>
  <c r="D214" i="2"/>
  <c r="E214" i="2"/>
  <c r="F214" i="2"/>
  <c r="G214" i="2"/>
  <c r="H214" i="2"/>
  <c r="I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E214" i="2"/>
  <c r="AF214" i="2"/>
  <c r="AG214" i="2"/>
  <c r="A215" i="2"/>
  <c r="B215" i="2"/>
  <c r="D215" i="2"/>
  <c r="E215" i="2"/>
  <c r="F215" i="2"/>
  <c r="G215" i="2"/>
  <c r="H215" i="2"/>
  <c r="I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E215" i="2"/>
  <c r="AF215" i="2"/>
  <c r="AG215" i="2"/>
  <c r="A216" i="2"/>
  <c r="B216" i="2"/>
  <c r="D216" i="2"/>
  <c r="E216" i="2"/>
  <c r="F216" i="2"/>
  <c r="G216" i="2"/>
  <c r="H216" i="2"/>
  <c r="I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E216" i="2"/>
  <c r="AF216" i="2"/>
  <c r="AG216" i="2"/>
  <c r="A217" i="2"/>
  <c r="B217" i="2"/>
  <c r="D217" i="2"/>
  <c r="E217" i="2"/>
  <c r="F217" i="2"/>
  <c r="G217" i="2"/>
  <c r="H217" i="2"/>
  <c r="I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E217" i="2"/>
  <c r="AF217" i="2"/>
  <c r="AG217" i="2"/>
  <c r="A218" i="2"/>
  <c r="B218" i="2"/>
  <c r="D218" i="2"/>
  <c r="E218" i="2"/>
  <c r="F218" i="2"/>
  <c r="G218" i="2"/>
  <c r="H218" i="2"/>
  <c r="I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E218" i="2"/>
  <c r="AF218" i="2"/>
  <c r="AG218" i="2"/>
  <c r="A219" i="2"/>
  <c r="B219" i="2"/>
  <c r="D219" i="2"/>
  <c r="E219" i="2"/>
  <c r="F219" i="2"/>
  <c r="G219" i="2"/>
  <c r="H219" i="2"/>
  <c r="I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E219" i="2"/>
  <c r="AF219" i="2"/>
  <c r="AG219" i="2"/>
  <c r="A220" i="2"/>
  <c r="B220" i="2"/>
  <c r="D220" i="2"/>
  <c r="E220" i="2"/>
  <c r="F220" i="2"/>
  <c r="G220" i="2"/>
  <c r="H220" i="2"/>
  <c r="I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E220" i="2"/>
  <c r="AF220" i="2"/>
  <c r="AG220" i="2"/>
  <c r="A221" i="2"/>
  <c r="B221" i="2"/>
  <c r="D221" i="2"/>
  <c r="E221" i="2"/>
  <c r="F221" i="2"/>
  <c r="G221" i="2"/>
  <c r="H221" i="2"/>
  <c r="I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E221" i="2"/>
  <c r="AF221" i="2"/>
  <c r="AG221" i="2"/>
  <c r="A222" i="2"/>
  <c r="B222" i="2"/>
  <c r="D222" i="2"/>
  <c r="E222" i="2"/>
  <c r="F222" i="2"/>
  <c r="G222" i="2"/>
  <c r="H222" i="2"/>
  <c r="I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E222" i="2"/>
  <c r="AF222" i="2"/>
  <c r="AG222" i="2"/>
  <c r="A223" i="2"/>
  <c r="B223" i="2"/>
  <c r="D223" i="2"/>
  <c r="E223" i="2"/>
  <c r="F223" i="2"/>
  <c r="G223" i="2"/>
  <c r="H223" i="2"/>
  <c r="I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E223" i="2"/>
  <c r="AF223" i="2"/>
  <c r="AG223" i="2"/>
  <c r="A224" i="2"/>
  <c r="B224" i="2"/>
  <c r="D224" i="2"/>
  <c r="E224" i="2"/>
  <c r="F224" i="2"/>
  <c r="G224" i="2"/>
  <c r="H224" i="2"/>
  <c r="I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E224" i="2"/>
  <c r="AF224" i="2"/>
  <c r="AG224" i="2"/>
  <c r="A225" i="2"/>
  <c r="B225" i="2"/>
  <c r="D225" i="2"/>
  <c r="E225" i="2"/>
  <c r="F225" i="2"/>
  <c r="G225" i="2"/>
  <c r="H225" i="2"/>
  <c r="I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E225" i="2"/>
  <c r="AF225" i="2"/>
  <c r="AG225" i="2"/>
  <c r="A226" i="2"/>
  <c r="B226" i="2"/>
  <c r="D226" i="2"/>
  <c r="E226" i="2"/>
  <c r="F226" i="2"/>
  <c r="G226" i="2"/>
  <c r="H226" i="2"/>
  <c r="I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E226" i="2"/>
  <c r="AF226" i="2"/>
  <c r="AG226" i="2"/>
  <c r="A227" i="2"/>
  <c r="B227" i="2"/>
  <c r="D227" i="2"/>
  <c r="E227" i="2"/>
  <c r="F227" i="2"/>
  <c r="G227" i="2"/>
  <c r="H227" i="2"/>
  <c r="I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E227" i="2"/>
  <c r="AF227" i="2"/>
  <c r="AG227" i="2"/>
  <c r="A228" i="2"/>
  <c r="B228" i="2"/>
  <c r="D228" i="2"/>
  <c r="E228" i="2"/>
  <c r="F228" i="2"/>
  <c r="G228" i="2"/>
  <c r="H228" i="2"/>
  <c r="I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E228" i="2"/>
  <c r="AF228" i="2"/>
  <c r="AG228" i="2"/>
  <c r="A229" i="2"/>
  <c r="B229" i="2"/>
  <c r="D229" i="2"/>
  <c r="E229" i="2"/>
  <c r="F229" i="2"/>
  <c r="G229" i="2"/>
  <c r="H229" i="2"/>
  <c r="I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E229" i="2"/>
  <c r="AF229" i="2"/>
  <c r="AG229" i="2"/>
  <c r="A230" i="2"/>
  <c r="B230" i="2"/>
  <c r="D230" i="2"/>
  <c r="E230" i="2"/>
  <c r="F230" i="2"/>
  <c r="G230" i="2"/>
  <c r="H230" i="2"/>
  <c r="I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E230" i="2"/>
  <c r="AF230" i="2"/>
  <c r="AG230" i="2"/>
  <c r="A231" i="2"/>
  <c r="B231" i="2"/>
  <c r="D231" i="2"/>
  <c r="E231" i="2"/>
  <c r="F231" i="2"/>
  <c r="G231" i="2"/>
  <c r="H231" i="2"/>
  <c r="I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E231" i="2"/>
  <c r="AF231" i="2"/>
  <c r="AG231" i="2"/>
  <c r="A232" i="2"/>
  <c r="B232" i="2"/>
  <c r="D232" i="2"/>
  <c r="E232" i="2"/>
  <c r="F232" i="2"/>
  <c r="G232" i="2"/>
  <c r="H232" i="2"/>
  <c r="I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E232" i="2"/>
  <c r="AF232" i="2"/>
  <c r="AG232" i="2"/>
  <c r="A233" i="2"/>
  <c r="B233" i="2"/>
  <c r="D233" i="2"/>
  <c r="E233" i="2"/>
  <c r="F233" i="2"/>
  <c r="G233" i="2"/>
  <c r="H233" i="2"/>
  <c r="I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E233" i="2"/>
  <c r="AF233" i="2"/>
  <c r="AG233" i="2"/>
  <c r="A234" i="2"/>
  <c r="B234" i="2"/>
  <c r="D234" i="2"/>
  <c r="E234" i="2"/>
  <c r="F234" i="2"/>
  <c r="G234" i="2"/>
  <c r="H234" i="2"/>
  <c r="I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E234" i="2"/>
  <c r="AF234" i="2"/>
  <c r="AG234" i="2"/>
  <c r="A235" i="2"/>
  <c r="B235" i="2"/>
  <c r="D235" i="2"/>
  <c r="E235" i="2"/>
  <c r="F235" i="2"/>
  <c r="G235" i="2"/>
  <c r="H235" i="2"/>
  <c r="I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E235" i="2"/>
  <c r="AF235" i="2"/>
  <c r="AG235" i="2"/>
  <c r="A236" i="2"/>
  <c r="B236" i="2"/>
  <c r="D236" i="2"/>
  <c r="E236" i="2"/>
  <c r="F236" i="2"/>
  <c r="G236" i="2"/>
  <c r="H236" i="2"/>
  <c r="I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E236" i="2"/>
  <c r="AF236" i="2"/>
  <c r="AG236" i="2"/>
  <c r="A237" i="2"/>
  <c r="B237" i="2"/>
  <c r="D237" i="2"/>
  <c r="E237" i="2"/>
  <c r="F237" i="2"/>
  <c r="G237" i="2"/>
  <c r="H237" i="2"/>
  <c r="I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E237" i="2"/>
  <c r="AF237" i="2"/>
  <c r="AG237" i="2"/>
  <c r="A238" i="2"/>
  <c r="B238" i="2"/>
  <c r="D238" i="2"/>
  <c r="E238" i="2"/>
  <c r="F238" i="2"/>
  <c r="G238" i="2"/>
  <c r="H238" i="2"/>
  <c r="I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E238" i="2"/>
  <c r="AF238" i="2"/>
  <c r="AG238" i="2"/>
  <c r="A239" i="2"/>
  <c r="B239" i="2"/>
  <c r="D239" i="2"/>
  <c r="E239" i="2"/>
  <c r="F239" i="2"/>
  <c r="G239" i="2"/>
  <c r="H239" i="2"/>
  <c r="I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E239" i="2"/>
  <c r="AF239" i="2"/>
  <c r="AG239" i="2"/>
  <c r="A240" i="2"/>
  <c r="B240" i="2"/>
  <c r="D240" i="2"/>
  <c r="E240" i="2"/>
  <c r="F240" i="2"/>
  <c r="G240" i="2"/>
  <c r="H240" i="2"/>
  <c r="I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E240" i="2"/>
  <c r="AF240" i="2"/>
  <c r="AG240" i="2"/>
  <c r="A241" i="2"/>
  <c r="B241" i="2"/>
  <c r="D241" i="2"/>
  <c r="E241" i="2"/>
  <c r="F241" i="2"/>
  <c r="G241" i="2"/>
  <c r="H241" i="2"/>
  <c r="I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E241" i="2"/>
  <c r="AF241" i="2"/>
  <c r="AG241" i="2"/>
  <c r="A242" i="2"/>
  <c r="B242" i="2"/>
  <c r="D242" i="2"/>
  <c r="E242" i="2"/>
  <c r="F242" i="2"/>
  <c r="G242" i="2"/>
  <c r="H242" i="2"/>
  <c r="I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E242" i="2"/>
  <c r="AF242" i="2"/>
  <c r="AG242" i="2"/>
  <c r="A243" i="2"/>
  <c r="B243" i="2"/>
  <c r="D243" i="2"/>
  <c r="E243" i="2"/>
  <c r="F243" i="2"/>
  <c r="G243" i="2"/>
  <c r="H243" i="2"/>
  <c r="I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E243" i="2"/>
  <c r="AF243" i="2"/>
  <c r="AG243" i="2"/>
  <c r="A244" i="2"/>
  <c r="B244" i="2"/>
  <c r="D244" i="2"/>
  <c r="E244" i="2"/>
  <c r="F244" i="2"/>
  <c r="G244" i="2"/>
  <c r="H244" i="2"/>
  <c r="I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E244" i="2"/>
  <c r="AF244" i="2"/>
  <c r="AG244" i="2"/>
  <c r="A245" i="2"/>
  <c r="B245" i="2"/>
  <c r="D245" i="2"/>
  <c r="E245" i="2"/>
  <c r="F245" i="2"/>
  <c r="G245" i="2"/>
  <c r="H245" i="2"/>
  <c r="I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E245" i="2"/>
  <c r="AF245" i="2"/>
  <c r="AG245" i="2"/>
  <c r="A246" i="2"/>
  <c r="B246" i="2"/>
  <c r="D246" i="2"/>
  <c r="E246" i="2"/>
  <c r="F246" i="2"/>
  <c r="G246" i="2"/>
  <c r="H246" i="2"/>
  <c r="I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E246" i="2"/>
  <c r="AF246" i="2"/>
  <c r="AG246" i="2"/>
  <c r="A247" i="2"/>
  <c r="B247" i="2"/>
  <c r="D247" i="2"/>
  <c r="E247" i="2"/>
  <c r="F247" i="2"/>
  <c r="G247" i="2"/>
  <c r="H247" i="2"/>
  <c r="I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E247" i="2"/>
  <c r="AF247" i="2"/>
  <c r="AG247" i="2"/>
  <c r="A248" i="2"/>
  <c r="B248" i="2"/>
  <c r="D248" i="2"/>
  <c r="E248" i="2"/>
  <c r="F248" i="2"/>
  <c r="G248" i="2"/>
  <c r="H248" i="2"/>
  <c r="I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E248" i="2"/>
  <c r="AF248" i="2"/>
  <c r="AG248" i="2"/>
  <c r="A249" i="2"/>
  <c r="B249" i="2"/>
  <c r="D249" i="2"/>
  <c r="E249" i="2"/>
  <c r="F249" i="2"/>
  <c r="G249" i="2"/>
  <c r="H249" i="2"/>
  <c r="I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E249" i="2"/>
  <c r="AF249" i="2"/>
  <c r="AG249" i="2"/>
  <c r="A250" i="2"/>
  <c r="B250" i="2"/>
  <c r="D250" i="2"/>
  <c r="E250" i="2"/>
  <c r="F250" i="2"/>
  <c r="G250" i="2"/>
  <c r="H250" i="2"/>
  <c r="I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E250" i="2"/>
  <c r="AF250" i="2"/>
  <c r="AG250" i="2"/>
  <c r="A251" i="2"/>
  <c r="B251" i="2"/>
  <c r="D251" i="2"/>
  <c r="E251" i="2"/>
  <c r="F251" i="2"/>
  <c r="G251" i="2"/>
  <c r="H251" i="2"/>
  <c r="I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E251" i="2"/>
  <c r="AF251" i="2"/>
  <c r="AG251" i="2"/>
  <c r="A252" i="2"/>
  <c r="B252" i="2"/>
  <c r="D252" i="2"/>
  <c r="E252" i="2"/>
  <c r="F252" i="2"/>
  <c r="G252" i="2"/>
  <c r="H252" i="2"/>
  <c r="I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E252" i="2"/>
  <c r="AF252" i="2"/>
  <c r="AG252" i="2"/>
  <c r="A253" i="2"/>
  <c r="B253" i="2"/>
  <c r="D253" i="2"/>
  <c r="E253" i="2"/>
  <c r="F253" i="2"/>
  <c r="G253" i="2"/>
  <c r="H253" i="2"/>
  <c r="I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E253" i="2"/>
  <c r="AF253" i="2"/>
  <c r="AG253" i="2"/>
  <c r="A254" i="2"/>
  <c r="B254" i="2"/>
  <c r="D254" i="2"/>
  <c r="E254" i="2"/>
  <c r="F254" i="2"/>
  <c r="G254" i="2"/>
  <c r="H254" i="2"/>
  <c r="I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E254" i="2"/>
  <c r="AF254" i="2"/>
  <c r="AG254" i="2"/>
  <c r="A255" i="2"/>
  <c r="B255" i="2"/>
  <c r="D255" i="2"/>
  <c r="E255" i="2"/>
  <c r="F255" i="2"/>
  <c r="G255" i="2"/>
  <c r="H255" i="2"/>
  <c r="I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E255" i="2"/>
  <c r="AF255" i="2"/>
  <c r="AG255" i="2"/>
  <c r="A256" i="2"/>
  <c r="B256" i="2"/>
  <c r="D256" i="2"/>
  <c r="E256" i="2"/>
  <c r="F256" i="2"/>
  <c r="G256" i="2"/>
  <c r="H256" i="2"/>
  <c r="I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E256" i="2"/>
  <c r="AF256" i="2"/>
  <c r="AG256" i="2"/>
  <c r="A257" i="2"/>
  <c r="B257" i="2"/>
  <c r="D257" i="2"/>
  <c r="E257" i="2"/>
  <c r="F257" i="2"/>
  <c r="G257" i="2"/>
  <c r="H257" i="2"/>
  <c r="I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E257" i="2"/>
  <c r="AF257" i="2"/>
  <c r="AG257" i="2"/>
  <c r="A258" i="2"/>
  <c r="B258" i="2"/>
  <c r="D258" i="2"/>
  <c r="E258" i="2"/>
  <c r="F258" i="2"/>
  <c r="G258" i="2"/>
  <c r="H258" i="2"/>
  <c r="I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E258" i="2"/>
  <c r="AF258" i="2"/>
  <c r="AG258" i="2"/>
  <c r="A259" i="2"/>
  <c r="B259" i="2"/>
  <c r="D259" i="2"/>
  <c r="E259" i="2"/>
  <c r="F259" i="2"/>
  <c r="G259" i="2"/>
  <c r="H259" i="2"/>
  <c r="I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E259" i="2"/>
  <c r="AF259" i="2"/>
  <c r="AG259" i="2"/>
  <c r="A260" i="2"/>
  <c r="B260" i="2"/>
  <c r="D260" i="2"/>
  <c r="E260" i="2"/>
  <c r="F260" i="2"/>
  <c r="G260" i="2"/>
  <c r="H260" i="2"/>
  <c r="I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E260" i="2"/>
  <c r="AF260" i="2"/>
  <c r="AG260" i="2"/>
  <c r="A261" i="2"/>
  <c r="B261" i="2"/>
  <c r="D261" i="2"/>
  <c r="E261" i="2"/>
  <c r="F261" i="2"/>
  <c r="G261" i="2"/>
  <c r="H261" i="2"/>
  <c r="I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E261" i="2"/>
  <c r="AF261" i="2"/>
  <c r="AG261" i="2"/>
  <c r="A262" i="2"/>
  <c r="B262" i="2"/>
  <c r="D262" i="2"/>
  <c r="E262" i="2"/>
  <c r="F262" i="2"/>
  <c r="G262" i="2"/>
  <c r="H262" i="2"/>
  <c r="I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E262" i="2"/>
  <c r="AF262" i="2"/>
  <c r="AG262" i="2"/>
  <c r="A263" i="2"/>
  <c r="B263" i="2"/>
  <c r="D263" i="2"/>
  <c r="E263" i="2"/>
  <c r="F263" i="2"/>
  <c r="G263" i="2"/>
  <c r="H263" i="2"/>
  <c r="I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E263" i="2"/>
  <c r="AF263" i="2"/>
  <c r="AG263" i="2"/>
  <c r="A264" i="2"/>
  <c r="B264" i="2"/>
  <c r="D264" i="2"/>
  <c r="E264" i="2"/>
  <c r="F264" i="2"/>
  <c r="G264" i="2"/>
  <c r="H264" i="2"/>
  <c r="I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E264" i="2"/>
  <c r="AF264" i="2"/>
  <c r="AG264" i="2"/>
  <c r="A265" i="2"/>
  <c r="B265" i="2"/>
  <c r="D265" i="2"/>
  <c r="E265" i="2"/>
  <c r="F265" i="2"/>
  <c r="G265" i="2"/>
  <c r="H265" i="2"/>
  <c r="I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E265" i="2"/>
  <c r="AF265" i="2"/>
  <c r="AG265" i="2"/>
  <c r="A266" i="2"/>
  <c r="B266" i="2"/>
  <c r="D266" i="2"/>
  <c r="E266" i="2"/>
  <c r="F266" i="2"/>
  <c r="G266" i="2"/>
  <c r="H266" i="2"/>
  <c r="I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E266" i="2"/>
  <c r="AF266" i="2"/>
  <c r="AG266" i="2"/>
  <c r="A267" i="2"/>
  <c r="B267" i="2"/>
  <c r="D267" i="2"/>
  <c r="E267" i="2"/>
  <c r="F267" i="2"/>
  <c r="G267" i="2"/>
  <c r="H267" i="2"/>
  <c r="I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E267" i="2"/>
  <c r="AF267" i="2"/>
  <c r="AG267" i="2"/>
  <c r="A268" i="2"/>
  <c r="B268" i="2"/>
  <c r="D268" i="2"/>
  <c r="E268" i="2"/>
  <c r="F268" i="2"/>
  <c r="G268" i="2"/>
  <c r="H268" i="2"/>
  <c r="I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E268" i="2"/>
  <c r="AF268" i="2"/>
  <c r="AG268" i="2"/>
  <c r="A269" i="2"/>
  <c r="B269" i="2"/>
  <c r="D269" i="2"/>
  <c r="E269" i="2"/>
  <c r="F269" i="2"/>
  <c r="G269" i="2"/>
  <c r="H269" i="2"/>
  <c r="I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E269" i="2"/>
  <c r="AF269" i="2"/>
  <c r="AG269" i="2"/>
  <c r="A270" i="2"/>
  <c r="B270" i="2"/>
  <c r="D270" i="2"/>
  <c r="E270" i="2"/>
  <c r="F270" i="2"/>
  <c r="G270" i="2"/>
  <c r="H270" i="2"/>
  <c r="I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E270" i="2"/>
  <c r="AF270" i="2"/>
  <c r="AG270" i="2"/>
  <c r="A271" i="2"/>
  <c r="B271" i="2"/>
  <c r="D271" i="2"/>
  <c r="E271" i="2"/>
  <c r="F271" i="2"/>
  <c r="G271" i="2"/>
  <c r="H271" i="2"/>
  <c r="I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E271" i="2"/>
  <c r="AF271" i="2"/>
  <c r="AG271" i="2"/>
  <c r="A272" i="2"/>
  <c r="B272" i="2"/>
  <c r="D272" i="2"/>
  <c r="E272" i="2"/>
  <c r="F272" i="2"/>
  <c r="G272" i="2"/>
  <c r="H272" i="2"/>
  <c r="I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E272" i="2"/>
  <c r="AF272" i="2"/>
  <c r="AG272" i="2"/>
  <c r="A273" i="2"/>
  <c r="B273" i="2"/>
  <c r="D273" i="2"/>
  <c r="E273" i="2"/>
  <c r="F273" i="2"/>
  <c r="G273" i="2"/>
  <c r="H273" i="2"/>
  <c r="I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E273" i="2"/>
  <c r="AF273" i="2"/>
  <c r="AG273" i="2"/>
  <c r="A274" i="2"/>
  <c r="B274" i="2"/>
  <c r="D274" i="2"/>
  <c r="E274" i="2"/>
  <c r="F274" i="2"/>
  <c r="G274" i="2"/>
  <c r="H274" i="2"/>
  <c r="I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E274" i="2"/>
  <c r="AF274" i="2"/>
  <c r="AG274" i="2"/>
  <c r="A275" i="2"/>
  <c r="B275" i="2"/>
  <c r="D275" i="2"/>
  <c r="E275" i="2"/>
  <c r="F275" i="2"/>
  <c r="G275" i="2"/>
  <c r="H275" i="2"/>
  <c r="I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E275" i="2"/>
  <c r="AF275" i="2"/>
  <c r="AG275" i="2"/>
  <c r="A276" i="2"/>
  <c r="B276" i="2"/>
  <c r="D276" i="2"/>
  <c r="E276" i="2"/>
  <c r="F276" i="2"/>
  <c r="G276" i="2"/>
  <c r="H276" i="2"/>
  <c r="I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E276" i="2"/>
  <c r="AF276" i="2"/>
  <c r="AG276" i="2"/>
  <c r="A277" i="2"/>
  <c r="B277" i="2"/>
  <c r="D277" i="2"/>
  <c r="E277" i="2"/>
  <c r="F277" i="2"/>
  <c r="G277" i="2"/>
  <c r="H277" i="2"/>
  <c r="I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E277" i="2"/>
  <c r="AF277" i="2"/>
  <c r="AG277" i="2"/>
  <c r="A278" i="2"/>
  <c r="B278" i="2"/>
  <c r="D278" i="2"/>
  <c r="E278" i="2"/>
  <c r="F278" i="2"/>
  <c r="G278" i="2"/>
  <c r="H278" i="2"/>
  <c r="I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E278" i="2"/>
  <c r="AF278" i="2"/>
  <c r="AG278" i="2"/>
  <c r="A279" i="2"/>
  <c r="B279" i="2"/>
  <c r="D279" i="2"/>
  <c r="E279" i="2"/>
  <c r="F279" i="2"/>
  <c r="G279" i="2"/>
  <c r="H279" i="2"/>
  <c r="I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E279" i="2"/>
  <c r="AF279" i="2"/>
  <c r="AG279" i="2"/>
  <c r="A280" i="2"/>
  <c r="B280" i="2"/>
  <c r="D280" i="2"/>
  <c r="E280" i="2"/>
  <c r="F280" i="2"/>
  <c r="G280" i="2"/>
  <c r="H280" i="2"/>
  <c r="I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E280" i="2"/>
  <c r="AF280" i="2"/>
  <c r="AG280" i="2"/>
  <c r="A281" i="2"/>
  <c r="B281" i="2"/>
  <c r="D281" i="2"/>
  <c r="E281" i="2"/>
  <c r="F281" i="2"/>
  <c r="G281" i="2"/>
  <c r="H281" i="2"/>
  <c r="I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E281" i="2"/>
  <c r="AF281" i="2"/>
  <c r="AG281" i="2"/>
  <c r="A282" i="2"/>
  <c r="B282" i="2"/>
  <c r="D282" i="2"/>
  <c r="E282" i="2"/>
  <c r="F282" i="2"/>
  <c r="G282" i="2"/>
  <c r="H282" i="2"/>
  <c r="I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E282" i="2"/>
  <c r="AF282" i="2"/>
  <c r="AG282" i="2"/>
  <c r="A283" i="2"/>
  <c r="B283" i="2"/>
  <c r="D283" i="2"/>
  <c r="E283" i="2"/>
  <c r="F283" i="2"/>
  <c r="G283" i="2"/>
  <c r="H283" i="2"/>
  <c r="I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E283" i="2"/>
  <c r="AF283" i="2"/>
  <c r="AG283" i="2"/>
  <c r="A284" i="2"/>
  <c r="B284" i="2"/>
  <c r="D284" i="2"/>
  <c r="E284" i="2"/>
  <c r="F284" i="2"/>
  <c r="G284" i="2"/>
  <c r="H284" i="2"/>
  <c r="I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E284" i="2"/>
  <c r="AF284" i="2"/>
  <c r="AG284" i="2"/>
  <c r="A285" i="2"/>
  <c r="B285" i="2"/>
  <c r="D285" i="2"/>
  <c r="E285" i="2"/>
  <c r="F285" i="2"/>
  <c r="G285" i="2"/>
  <c r="H285" i="2"/>
  <c r="I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E285" i="2"/>
  <c r="AF285" i="2"/>
  <c r="AG285" i="2"/>
  <c r="A286" i="2"/>
  <c r="B286" i="2"/>
  <c r="D286" i="2"/>
  <c r="E286" i="2"/>
  <c r="F286" i="2"/>
  <c r="G286" i="2"/>
  <c r="H286" i="2"/>
  <c r="I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E286" i="2"/>
  <c r="AF286" i="2"/>
  <c r="AG286" i="2"/>
  <c r="A287" i="2"/>
  <c r="B287" i="2"/>
  <c r="D287" i="2"/>
  <c r="E287" i="2"/>
  <c r="F287" i="2"/>
  <c r="G287" i="2"/>
  <c r="H287" i="2"/>
  <c r="I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E287" i="2"/>
  <c r="AF287" i="2"/>
  <c r="AG287" i="2"/>
  <c r="A288" i="2"/>
  <c r="B288" i="2"/>
  <c r="D288" i="2"/>
  <c r="E288" i="2"/>
  <c r="F288" i="2"/>
  <c r="G288" i="2"/>
  <c r="H288" i="2"/>
  <c r="I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E288" i="2"/>
  <c r="AF288" i="2"/>
  <c r="AG288" i="2"/>
  <c r="A289" i="2"/>
  <c r="B289" i="2"/>
  <c r="D289" i="2"/>
  <c r="E289" i="2"/>
  <c r="F289" i="2"/>
  <c r="G289" i="2"/>
  <c r="H289" i="2"/>
  <c r="I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E289" i="2"/>
  <c r="AF289" i="2"/>
  <c r="AG289" i="2"/>
  <c r="A290" i="2"/>
  <c r="B290" i="2"/>
  <c r="D290" i="2"/>
  <c r="E290" i="2"/>
  <c r="F290" i="2"/>
  <c r="G290" i="2"/>
  <c r="H290" i="2"/>
  <c r="I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E290" i="2"/>
  <c r="AF290" i="2"/>
  <c r="AG290" i="2"/>
  <c r="A291" i="2"/>
  <c r="B291" i="2"/>
  <c r="D291" i="2"/>
  <c r="E291" i="2"/>
  <c r="F291" i="2"/>
  <c r="G291" i="2"/>
  <c r="H291" i="2"/>
  <c r="I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E291" i="2"/>
  <c r="AF291" i="2"/>
  <c r="AG291" i="2"/>
  <c r="A292" i="2"/>
  <c r="B292" i="2"/>
  <c r="D292" i="2"/>
  <c r="E292" i="2"/>
  <c r="F292" i="2"/>
  <c r="G292" i="2"/>
  <c r="H292" i="2"/>
  <c r="I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E292" i="2"/>
  <c r="AF292" i="2"/>
  <c r="AG292" i="2"/>
  <c r="A293" i="2"/>
  <c r="B293" i="2"/>
  <c r="D293" i="2"/>
  <c r="E293" i="2"/>
  <c r="F293" i="2"/>
  <c r="G293" i="2"/>
  <c r="H293" i="2"/>
  <c r="I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E293" i="2"/>
  <c r="AF293" i="2"/>
  <c r="AG293" i="2"/>
  <c r="A294" i="2"/>
  <c r="B294" i="2"/>
  <c r="D294" i="2"/>
  <c r="E294" i="2"/>
  <c r="F294" i="2"/>
  <c r="G294" i="2"/>
  <c r="H294" i="2"/>
  <c r="I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E294" i="2"/>
  <c r="AF294" i="2"/>
  <c r="AG294" i="2"/>
  <c r="A295" i="2"/>
  <c r="B295" i="2"/>
  <c r="D295" i="2"/>
  <c r="E295" i="2"/>
  <c r="F295" i="2"/>
  <c r="G295" i="2"/>
  <c r="H295" i="2"/>
  <c r="I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E295" i="2"/>
  <c r="AF295" i="2"/>
  <c r="AG295" i="2"/>
  <c r="A296" i="2"/>
  <c r="B296" i="2"/>
  <c r="D296" i="2"/>
  <c r="E296" i="2"/>
  <c r="F296" i="2"/>
  <c r="G296" i="2"/>
  <c r="H296" i="2"/>
  <c r="I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E296" i="2"/>
  <c r="AF296" i="2"/>
  <c r="AG296" i="2"/>
  <c r="A297" i="2"/>
  <c r="B297" i="2"/>
  <c r="D297" i="2"/>
  <c r="E297" i="2"/>
  <c r="F297" i="2"/>
  <c r="G297" i="2"/>
  <c r="H297" i="2"/>
  <c r="I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E297" i="2"/>
  <c r="AF297" i="2"/>
  <c r="AG297" i="2"/>
  <c r="A298" i="2"/>
  <c r="B298" i="2"/>
  <c r="D298" i="2"/>
  <c r="E298" i="2"/>
  <c r="F298" i="2"/>
  <c r="G298" i="2"/>
  <c r="H298" i="2"/>
  <c r="I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E298" i="2"/>
  <c r="AF298" i="2"/>
  <c r="AG298" i="2"/>
  <c r="A299" i="2"/>
  <c r="B299" i="2"/>
  <c r="D299" i="2"/>
  <c r="E299" i="2"/>
  <c r="F299" i="2"/>
  <c r="G299" i="2"/>
  <c r="H299" i="2"/>
  <c r="I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E299" i="2"/>
  <c r="AF299" i="2"/>
  <c r="AG299" i="2"/>
  <c r="A300" i="2"/>
  <c r="B300" i="2"/>
  <c r="D300" i="2"/>
  <c r="E300" i="2"/>
  <c r="F300" i="2"/>
  <c r="G300" i="2"/>
  <c r="H300" i="2"/>
  <c r="I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E300" i="2"/>
  <c r="AF300" i="2"/>
  <c r="AG300" i="2"/>
  <c r="A301" i="2"/>
  <c r="B301" i="2"/>
  <c r="D301" i="2"/>
  <c r="E301" i="2"/>
  <c r="F301" i="2"/>
  <c r="G301" i="2"/>
  <c r="H301" i="2"/>
  <c r="I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E301" i="2"/>
  <c r="AF301" i="2"/>
  <c r="AG301" i="2"/>
  <c r="A302" i="2"/>
  <c r="B302" i="2"/>
  <c r="D302" i="2"/>
  <c r="E302" i="2"/>
  <c r="F302" i="2"/>
  <c r="G302" i="2"/>
  <c r="H302" i="2"/>
  <c r="I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E302" i="2"/>
  <c r="AF302" i="2"/>
  <c r="AG302" i="2"/>
  <c r="A303" i="2"/>
  <c r="B303" i="2"/>
  <c r="D303" i="2"/>
  <c r="E303" i="2"/>
  <c r="F303" i="2"/>
  <c r="G303" i="2"/>
  <c r="H303" i="2"/>
  <c r="I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E303" i="2"/>
  <c r="AF303" i="2"/>
  <c r="AG303" i="2"/>
  <c r="A304" i="2"/>
  <c r="B304" i="2"/>
  <c r="D304" i="2"/>
  <c r="E304" i="2"/>
  <c r="F304" i="2"/>
  <c r="G304" i="2"/>
  <c r="H304" i="2"/>
  <c r="I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E304" i="2"/>
  <c r="AF304" i="2"/>
  <c r="AG304" i="2"/>
  <c r="A305" i="2"/>
  <c r="B305" i="2"/>
  <c r="D305" i="2"/>
  <c r="E305" i="2"/>
  <c r="F305" i="2"/>
  <c r="G305" i="2"/>
  <c r="H305" i="2"/>
  <c r="I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E305" i="2"/>
  <c r="AF305" i="2"/>
  <c r="AG305" i="2"/>
  <c r="A306" i="2"/>
  <c r="B306" i="2"/>
  <c r="D306" i="2"/>
  <c r="E306" i="2"/>
  <c r="F306" i="2"/>
  <c r="G306" i="2"/>
  <c r="H306" i="2"/>
  <c r="I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E306" i="2"/>
  <c r="AF306" i="2"/>
  <c r="AG306" i="2"/>
  <c r="A307" i="2"/>
  <c r="B307" i="2"/>
  <c r="D307" i="2"/>
  <c r="E307" i="2"/>
  <c r="F307" i="2"/>
  <c r="G307" i="2"/>
  <c r="H307" i="2"/>
  <c r="I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E307" i="2"/>
  <c r="AF307" i="2"/>
  <c r="AG307" i="2"/>
  <c r="A308" i="2"/>
  <c r="B308" i="2"/>
  <c r="D308" i="2"/>
  <c r="E308" i="2"/>
  <c r="F308" i="2"/>
  <c r="G308" i="2"/>
  <c r="H308" i="2"/>
  <c r="I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E308" i="2"/>
  <c r="AF308" i="2"/>
  <c r="AG308" i="2"/>
  <c r="A309" i="2"/>
  <c r="B309" i="2"/>
  <c r="D309" i="2"/>
  <c r="E309" i="2"/>
  <c r="F309" i="2"/>
  <c r="G309" i="2"/>
  <c r="H309" i="2"/>
  <c r="I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E309" i="2"/>
  <c r="AF309" i="2"/>
  <c r="AG309" i="2"/>
  <c r="A310" i="2"/>
  <c r="B310" i="2"/>
  <c r="D310" i="2"/>
  <c r="E310" i="2"/>
  <c r="F310" i="2"/>
  <c r="G310" i="2"/>
  <c r="H310" i="2"/>
  <c r="I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E310" i="2"/>
  <c r="AF310" i="2"/>
  <c r="AG310" i="2"/>
  <c r="A311" i="2"/>
  <c r="B311" i="2"/>
  <c r="D311" i="2"/>
  <c r="E311" i="2"/>
  <c r="F311" i="2"/>
  <c r="G311" i="2"/>
  <c r="H311" i="2"/>
  <c r="I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E311" i="2"/>
  <c r="AF311" i="2"/>
  <c r="AG311" i="2"/>
  <c r="A312" i="2"/>
  <c r="B312" i="2"/>
  <c r="D312" i="2"/>
  <c r="E312" i="2"/>
  <c r="F312" i="2"/>
  <c r="G312" i="2"/>
  <c r="H312" i="2"/>
  <c r="I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E312" i="2"/>
  <c r="AF312" i="2"/>
  <c r="AG312" i="2"/>
  <c r="A313" i="2"/>
  <c r="B313" i="2"/>
  <c r="D313" i="2"/>
  <c r="E313" i="2"/>
  <c r="F313" i="2"/>
  <c r="G313" i="2"/>
  <c r="H313" i="2"/>
  <c r="I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E313" i="2"/>
  <c r="AF313" i="2"/>
  <c r="AG313" i="2"/>
  <c r="A314" i="2"/>
  <c r="B314" i="2"/>
  <c r="D314" i="2"/>
  <c r="E314" i="2"/>
  <c r="F314" i="2"/>
  <c r="G314" i="2"/>
  <c r="H314" i="2"/>
  <c r="I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E314" i="2"/>
  <c r="AF314" i="2"/>
  <c r="AG314" i="2"/>
  <c r="A315" i="2"/>
  <c r="B315" i="2"/>
  <c r="D315" i="2"/>
  <c r="E315" i="2"/>
  <c r="F315" i="2"/>
  <c r="G315" i="2"/>
  <c r="H315" i="2"/>
  <c r="I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E315" i="2"/>
  <c r="AF315" i="2"/>
  <c r="AG315" i="2"/>
  <c r="A316" i="2"/>
  <c r="B316" i="2"/>
  <c r="D316" i="2"/>
  <c r="E316" i="2"/>
  <c r="F316" i="2"/>
  <c r="G316" i="2"/>
  <c r="H316" i="2"/>
  <c r="I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E316" i="2"/>
  <c r="AF316" i="2"/>
  <c r="AG316" i="2"/>
  <c r="A317" i="2"/>
  <c r="B317" i="2"/>
  <c r="D317" i="2"/>
  <c r="E317" i="2"/>
  <c r="F317" i="2"/>
  <c r="G317" i="2"/>
  <c r="H317" i="2"/>
  <c r="I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E317" i="2"/>
  <c r="AF317" i="2"/>
  <c r="AG317" i="2"/>
  <c r="A318" i="2"/>
  <c r="B318" i="2"/>
  <c r="D318" i="2"/>
  <c r="E318" i="2"/>
  <c r="F318" i="2"/>
  <c r="G318" i="2"/>
  <c r="H318" i="2"/>
  <c r="I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E318" i="2"/>
  <c r="AF318" i="2"/>
  <c r="AG318" i="2"/>
  <c r="A319" i="2"/>
  <c r="B319" i="2"/>
  <c r="D319" i="2"/>
  <c r="E319" i="2"/>
  <c r="F319" i="2"/>
  <c r="G319" i="2"/>
  <c r="H319" i="2"/>
  <c r="I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E319" i="2"/>
  <c r="AF319" i="2"/>
  <c r="AG319" i="2"/>
  <c r="A320" i="2"/>
  <c r="B320" i="2"/>
  <c r="D320" i="2"/>
  <c r="E320" i="2"/>
  <c r="F320" i="2"/>
  <c r="G320" i="2"/>
  <c r="H320" i="2"/>
  <c r="I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E320" i="2"/>
  <c r="AF320" i="2"/>
  <c r="AG320" i="2"/>
  <c r="A321" i="2"/>
  <c r="B321" i="2"/>
  <c r="D321" i="2"/>
  <c r="E321" i="2"/>
  <c r="F321" i="2"/>
  <c r="G321" i="2"/>
  <c r="H321" i="2"/>
  <c r="I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E321" i="2"/>
  <c r="AF321" i="2"/>
  <c r="AG321" i="2"/>
  <c r="A322" i="2"/>
  <c r="B322" i="2"/>
  <c r="D322" i="2"/>
  <c r="E322" i="2"/>
  <c r="F322" i="2"/>
  <c r="G322" i="2"/>
  <c r="H322" i="2"/>
  <c r="I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E322" i="2"/>
  <c r="AF322" i="2"/>
  <c r="AG322" i="2"/>
  <c r="A323" i="2"/>
  <c r="B323" i="2"/>
  <c r="D323" i="2"/>
  <c r="E323" i="2"/>
  <c r="F323" i="2"/>
  <c r="G323" i="2"/>
  <c r="H323" i="2"/>
  <c r="I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E323" i="2"/>
  <c r="AF323" i="2"/>
  <c r="AG323" i="2"/>
  <c r="A324" i="2"/>
  <c r="B324" i="2"/>
  <c r="D324" i="2"/>
  <c r="E324" i="2"/>
  <c r="F324" i="2"/>
  <c r="G324" i="2"/>
  <c r="H324" i="2"/>
  <c r="I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E324" i="2"/>
  <c r="AF324" i="2"/>
  <c r="AG324" i="2"/>
  <c r="A325" i="2"/>
  <c r="B325" i="2"/>
  <c r="D325" i="2"/>
  <c r="E325" i="2"/>
  <c r="F325" i="2"/>
  <c r="G325" i="2"/>
  <c r="H325" i="2"/>
  <c r="I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E325" i="2"/>
  <c r="AF325" i="2"/>
  <c r="AG325" i="2"/>
  <c r="A326" i="2"/>
  <c r="B326" i="2"/>
  <c r="D326" i="2"/>
  <c r="E326" i="2"/>
  <c r="F326" i="2"/>
  <c r="G326" i="2"/>
  <c r="H326" i="2"/>
  <c r="I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E326" i="2"/>
  <c r="AF326" i="2"/>
  <c r="AG326" i="2"/>
  <c r="A327" i="2"/>
  <c r="B327" i="2"/>
  <c r="D327" i="2"/>
  <c r="E327" i="2"/>
  <c r="F327" i="2"/>
  <c r="G327" i="2"/>
  <c r="H327" i="2"/>
  <c r="I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E327" i="2"/>
  <c r="AF327" i="2"/>
  <c r="AG327" i="2"/>
  <c r="A328" i="2"/>
  <c r="B328" i="2"/>
  <c r="D328" i="2"/>
  <c r="E328" i="2"/>
  <c r="F328" i="2"/>
  <c r="G328" i="2"/>
  <c r="H328" i="2"/>
  <c r="I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E328" i="2"/>
  <c r="AF328" i="2"/>
  <c r="AG328" i="2"/>
  <c r="A329" i="2"/>
  <c r="B329" i="2"/>
  <c r="D329" i="2"/>
  <c r="E329" i="2"/>
  <c r="F329" i="2"/>
  <c r="G329" i="2"/>
  <c r="H329" i="2"/>
  <c r="I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E329" i="2"/>
  <c r="AF329" i="2"/>
  <c r="AG329" i="2"/>
  <c r="A330" i="2"/>
  <c r="B330" i="2"/>
  <c r="D330" i="2"/>
  <c r="E330" i="2"/>
  <c r="F330" i="2"/>
  <c r="G330" i="2"/>
  <c r="H330" i="2"/>
  <c r="I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E330" i="2"/>
  <c r="AF330" i="2"/>
  <c r="AG330" i="2"/>
  <c r="A331" i="2"/>
  <c r="B331" i="2"/>
  <c r="D331" i="2"/>
  <c r="E331" i="2"/>
  <c r="F331" i="2"/>
  <c r="G331" i="2"/>
  <c r="H331" i="2"/>
  <c r="I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E331" i="2"/>
  <c r="AF331" i="2"/>
  <c r="AG331" i="2"/>
  <c r="A332" i="2"/>
  <c r="B332" i="2"/>
  <c r="D332" i="2"/>
  <c r="E332" i="2"/>
  <c r="F332" i="2"/>
  <c r="G332" i="2"/>
  <c r="H332" i="2"/>
  <c r="I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E332" i="2"/>
  <c r="AF332" i="2"/>
  <c r="AG332" i="2"/>
  <c r="A333" i="2"/>
  <c r="B333" i="2"/>
  <c r="D333" i="2"/>
  <c r="E333" i="2"/>
  <c r="F333" i="2"/>
  <c r="G333" i="2"/>
  <c r="H333" i="2"/>
  <c r="I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E333" i="2"/>
  <c r="AF333" i="2"/>
  <c r="AG333" i="2"/>
  <c r="A334" i="2"/>
  <c r="B334" i="2"/>
  <c r="D334" i="2"/>
  <c r="E334" i="2"/>
  <c r="F334" i="2"/>
  <c r="G334" i="2"/>
  <c r="H334" i="2"/>
  <c r="I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E334" i="2"/>
  <c r="AF334" i="2"/>
  <c r="AG334" i="2"/>
  <c r="A335" i="2"/>
  <c r="B335" i="2"/>
  <c r="D335" i="2"/>
  <c r="E335" i="2"/>
  <c r="F335" i="2"/>
  <c r="G335" i="2"/>
  <c r="H335" i="2"/>
  <c r="I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E335" i="2"/>
  <c r="AF335" i="2"/>
  <c r="AG335" i="2"/>
  <c r="A336" i="2"/>
  <c r="B336" i="2"/>
  <c r="D336" i="2"/>
  <c r="E336" i="2"/>
  <c r="F336" i="2"/>
  <c r="G336" i="2"/>
  <c r="H336" i="2"/>
  <c r="I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E336" i="2"/>
  <c r="AF336" i="2"/>
  <c r="AG336" i="2"/>
  <c r="A337" i="2"/>
  <c r="B337" i="2"/>
  <c r="D337" i="2"/>
  <c r="E337" i="2"/>
  <c r="F337" i="2"/>
  <c r="G337" i="2"/>
  <c r="H337" i="2"/>
  <c r="I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E337" i="2"/>
  <c r="AF337" i="2"/>
  <c r="AG337" i="2"/>
  <c r="A338" i="2"/>
  <c r="B338" i="2"/>
  <c r="D338" i="2"/>
  <c r="E338" i="2"/>
  <c r="F338" i="2"/>
  <c r="G338" i="2"/>
  <c r="H338" i="2"/>
  <c r="I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E338" i="2"/>
  <c r="AF338" i="2"/>
  <c r="AG338" i="2"/>
  <c r="A339" i="2"/>
  <c r="B339" i="2"/>
  <c r="D339" i="2"/>
  <c r="E339" i="2"/>
  <c r="F339" i="2"/>
  <c r="G339" i="2"/>
  <c r="H339" i="2"/>
  <c r="I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E339" i="2"/>
  <c r="AF339" i="2"/>
  <c r="AG339" i="2"/>
  <c r="A340" i="2"/>
  <c r="B340" i="2"/>
  <c r="D340" i="2"/>
  <c r="E340" i="2"/>
  <c r="F340" i="2"/>
  <c r="G340" i="2"/>
  <c r="H340" i="2"/>
  <c r="I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E340" i="2"/>
  <c r="AF340" i="2"/>
  <c r="AG340" i="2"/>
  <c r="A341" i="2"/>
  <c r="B341" i="2"/>
  <c r="D341" i="2"/>
  <c r="E341" i="2"/>
  <c r="F341" i="2"/>
  <c r="G341" i="2"/>
  <c r="H341" i="2"/>
  <c r="I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E341" i="2"/>
  <c r="AF341" i="2"/>
  <c r="AG341" i="2"/>
  <c r="A342" i="2"/>
  <c r="B342" i="2"/>
  <c r="D342" i="2"/>
  <c r="E342" i="2"/>
  <c r="F342" i="2"/>
  <c r="G342" i="2"/>
  <c r="H342" i="2"/>
  <c r="I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E342" i="2"/>
  <c r="AF342" i="2"/>
  <c r="AG342" i="2"/>
  <c r="A343" i="2"/>
  <c r="B343" i="2"/>
  <c r="D343" i="2"/>
  <c r="E343" i="2"/>
  <c r="F343" i="2"/>
  <c r="G343" i="2"/>
  <c r="H343" i="2"/>
  <c r="I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E343" i="2"/>
  <c r="AF343" i="2"/>
  <c r="AG343" i="2"/>
  <c r="A344" i="2"/>
  <c r="B344" i="2"/>
  <c r="D344" i="2"/>
  <c r="E344" i="2"/>
  <c r="F344" i="2"/>
  <c r="G344" i="2"/>
  <c r="H344" i="2"/>
  <c r="I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E344" i="2"/>
  <c r="AF344" i="2"/>
  <c r="AG344" i="2"/>
  <c r="A345" i="2"/>
  <c r="B345" i="2"/>
  <c r="D345" i="2"/>
  <c r="E345" i="2"/>
  <c r="F345" i="2"/>
  <c r="G345" i="2"/>
  <c r="H345" i="2"/>
  <c r="I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E345" i="2"/>
  <c r="AF345" i="2"/>
  <c r="AG345" i="2"/>
  <c r="A346" i="2"/>
  <c r="B346" i="2"/>
  <c r="D346" i="2"/>
  <c r="E346" i="2"/>
  <c r="F346" i="2"/>
  <c r="G346" i="2"/>
  <c r="H346" i="2"/>
  <c r="I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E346" i="2"/>
  <c r="AF346" i="2"/>
  <c r="AG346" i="2"/>
  <c r="A347" i="2"/>
  <c r="B347" i="2"/>
  <c r="D347" i="2"/>
  <c r="E347" i="2"/>
  <c r="F347" i="2"/>
  <c r="G347" i="2"/>
  <c r="H347" i="2"/>
  <c r="I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E347" i="2"/>
  <c r="AF347" i="2"/>
  <c r="AG347" i="2"/>
  <c r="A348" i="2"/>
  <c r="B348" i="2"/>
  <c r="D348" i="2"/>
  <c r="E348" i="2"/>
  <c r="F348" i="2"/>
  <c r="G348" i="2"/>
  <c r="H348" i="2"/>
  <c r="I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E348" i="2"/>
  <c r="AF348" i="2"/>
  <c r="AG348" i="2"/>
  <c r="A349" i="2"/>
  <c r="B349" i="2"/>
  <c r="D349" i="2"/>
  <c r="E349" i="2"/>
  <c r="F349" i="2"/>
  <c r="G349" i="2"/>
  <c r="H349" i="2"/>
  <c r="I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E349" i="2"/>
  <c r="AF349" i="2"/>
  <c r="AG349" i="2"/>
  <c r="A350" i="2"/>
  <c r="B350" i="2"/>
  <c r="D350" i="2"/>
  <c r="E350" i="2"/>
  <c r="F350" i="2"/>
  <c r="G350" i="2"/>
  <c r="H350" i="2"/>
  <c r="I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E350" i="2"/>
  <c r="AF350" i="2"/>
  <c r="AG350" i="2"/>
  <c r="A351" i="2"/>
  <c r="B351" i="2"/>
  <c r="D351" i="2"/>
  <c r="E351" i="2"/>
  <c r="F351" i="2"/>
  <c r="G351" i="2"/>
  <c r="H351" i="2"/>
  <c r="I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E351" i="2"/>
  <c r="AF351" i="2"/>
  <c r="AG351" i="2"/>
  <c r="A352" i="2"/>
  <c r="B352" i="2"/>
  <c r="D352" i="2"/>
  <c r="E352" i="2"/>
  <c r="F352" i="2"/>
  <c r="G352" i="2"/>
  <c r="H352" i="2"/>
  <c r="I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E352" i="2"/>
  <c r="AF352" i="2"/>
  <c r="AG352" i="2"/>
  <c r="A353" i="2"/>
  <c r="B353" i="2"/>
  <c r="D353" i="2"/>
  <c r="E353" i="2"/>
  <c r="F353" i="2"/>
  <c r="G353" i="2"/>
  <c r="H353" i="2"/>
  <c r="I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E353" i="2"/>
  <c r="AF353" i="2"/>
  <c r="AG353" i="2"/>
  <c r="A354" i="2"/>
  <c r="B354" i="2"/>
  <c r="D354" i="2"/>
  <c r="E354" i="2"/>
  <c r="F354" i="2"/>
  <c r="G354" i="2"/>
  <c r="H354" i="2"/>
  <c r="I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E354" i="2"/>
  <c r="AF354" i="2"/>
  <c r="AG354" i="2"/>
  <c r="A355" i="2"/>
  <c r="B355" i="2"/>
  <c r="D355" i="2"/>
  <c r="E355" i="2"/>
  <c r="F355" i="2"/>
  <c r="G355" i="2"/>
  <c r="H355" i="2"/>
  <c r="I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E355" i="2"/>
  <c r="AF355" i="2"/>
  <c r="AG355" i="2"/>
  <c r="A356" i="2"/>
  <c r="B356" i="2"/>
  <c r="D356" i="2"/>
  <c r="E356" i="2"/>
  <c r="F356" i="2"/>
  <c r="G356" i="2"/>
  <c r="H356" i="2"/>
  <c r="I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E356" i="2"/>
  <c r="AF356" i="2"/>
  <c r="AG356" i="2"/>
  <c r="A357" i="2"/>
  <c r="B357" i="2"/>
  <c r="D357" i="2"/>
  <c r="E357" i="2"/>
  <c r="F357" i="2"/>
  <c r="G357" i="2"/>
  <c r="H357" i="2"/>
  <c r="I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E357" i="2"/>
  <c r="AF357" i="2"/>
  <c r="AG357" i="2"/>
  <c r="A358" i="2"/>
  <c r="B358" i="2"/>
  <c r="D358" i="2"/>
  <c r="E358" i="2"/>
  <c r="F358" i="2"/>
  <c r="G358" i="2"/>
  <c r="H358" i="2"/>
  <c r="I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E358" i="2"/>
  <c r="AF358" i="2"/>
  <c r="AG358" i="2"/>
  <c r="A359" i="2"/>
  <c r="B359" i="2"/>
  <c r="D359" i="2"/>
  <c r="E359" i="2"/>
  <c r="F359" i="2"/>
  <c r="G359" i="2"/>
  <c r="H359" i="2"/>
  <c r="I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E359" i="2"/>
  <c r="AF359" i="2"/>
  <c r="AG359" i="2"/>
  <c r="A360" i="2"/>
  <c r="B360" i="2"/>
  <c r="D360" i="2"/>
  <c r="E360" i="2"/>
  <c r="F360" i="2"/>
  <c r="G360" i="2"/>
  <c r="H360" i="2"/>
  <c r="I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E360" i="2"/>
  <c r="AF360" i="2"/>
  <c r="AG360" i="2"/>
  <c r="A361" i="2"/>
  <c r="B361" i="2"/>
  <c r="D361" i="2"/>
  <c r="E361" i="2"/>
  <c r="F361" i="2"/>
  <c r="G361" i="2"/>
  <c r="H361" i="2"/>
  <c r="I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E361" i="2"/>
  <c r="AF361" i="2"/>
  <c r="AG361" i="2"/>
  <c r="A362" i="2"/>
  <c r="B362" i="2"/>
  <c r="D362" i="2"/>
  <c r="E362" i="2"/>
  <c r="F362" i="2"/>
  <c r="G362" i="2"/>
  <c r="H362" i="2"/>
  <c r="I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E362" i="2"/>
  <c r="AF362" i="2"/>
  <c r="AG362" i="2"/>
  <c r="A363" i="2"/>
  <c r="B363" i="2"/>
  <c r="D363" i="2"/>
  <c r="E363" i="2"/>
  <c r="F363" i="2"/>
  <c r="G363" i="2"/>
  <c r="H363" i="2"/>
  <c r="I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E363" i="2"/>
  <c r="AF363" i="2"/>
  <c r="AG363" i="2"/>
  <c r="A364" i="2"/>
  <c r="B364" i="2"/>
  <c r="D364" i="2"/>
  <c r="E364" i="2"/>
  <c r="F364" i="2"/>
  <c r="G364" i="2"/>
  <c r="H364" i="2"/>
  <c r="I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E364" i="2"/>
  <c r="AF364" i="2"/>
  <c r="AG364" i="2"/>
  <c r="A365" i="2"/>
  <c r="B365" i="2"/>
  <c r="D365" i="2"/>
  <c r="E365" i="2"/>
  <c r="F365" i="2"/>
  <c r="G365" i="2"/>
  <c r="H365" i="2"/>
  <c r="I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E365" i="2"/>
  <c r="AF365" i="2"/>
  <c r="AG365" i="2"/>
  <c r="A366" i="2"/>
  <c r="B366" i="2"/>
  <c r="D366" i="2"/>
  <c r="E366" i="2"/>
  <c r="F366" i="2"/>
  <c r="G366" i="2"/>
  <c r="H366" i="2"/>
  <c r="I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E366" i="2"/>
  <c r="AF366" i="2"/>
  <c r="AG366" i="2"/>
  <c r="A367" i="2"/>
  <c r="B367" i="2"/>
  <c r="D367" i="2"/>
  <c r="E367" i="2"/>
  <c r="F367" i="2"/>
  <c r="G367" i="2"/>
  <c r="H367" i="2"/>
  <c r="I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E367" i="2"/>
  <c r="AF367" i="2"/>
  <c r="AG367" i="2"/>
  <c r="A368" i="2"/>
  <c r="B368" i="2"/>
  <c r="D368" i="2"/>
  <c r="E368" i="2"/>
  <c r="F368" i="2"/>
  <c r="G368" i="2"/>
  <c r="H368" i="2"/>
  <c r="I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E368" i="2"/>
  <c r="AF368" i="2"/>
  <c r="AG368" i="2"/>
  <c r="A369" i="2"/>
  <c r="B369" i="2"/>
  <c r="D369" i="2"/>
  <c r="E369" i="2"/>
  <c r="F369" i="2"/>
  <c r="G369" i="2"/>
  <c r="H369" i="2"/>
  <c r="I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E369" i="2"/>
  <c r="AF369" i="2"/>
  <c r="AG369" i="2"/>
  <c r="A370" i="2"/>
  <c r="X370" i="2"/>
  <c r="A6" i="1"/>
  <c r="G8" i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N1" i="3"/>
  <c r="C3" i="3"/>
  <c r="L7" i="3"/>
  <c r="M7" i="3"/>
  <c r="N7" i="3"/>
  <c r="O7" i="3"/>
  <c r="Q7" i="3"/>
  <c r="L8" i="3"/>
  <c r="M8" i="3"/>
  <c r="N8" i="3"/>
  <c r="O8" i="3"/>
  <c r="Q8" i="3"/>
  <c r="L9" i="3"/>
  <c r="M9" i="3"/>
  <c r="N9" i="3"/>
  <c r="O9" i="3"/>
  <c r="Q9" i="3"/>
  <c r="L10" i="3"/>
  <c r="M10" i="3"/>
  <c r="N10" i="3"/>
  <c r="O10" i="3"/>
  <c r="Q10" i="3"/>
  <c r="L11" i="3"/>
  <c r="M11" i="3"/>
  <c r="N11" i="3"/>
  <c r="O11" i="3"/>
  <c r="Q11" i="3"/>
  <c r="L12" i="3"/>
  <c r="M12" i="3"/>
  <c r="N12" i="3"/>
  <c r="O12" i="3"/>
  <c r="Q12" i="3"/>
  <c r="L13" i="3"/>
  <c r="M13" i="3"/>
  <c r="N13" i="3"/>
  <c r="O13" i="3"/>
  <c r="Q13" i="3"/>
  <c r="L14" i="3"/>
  <c r="M14" i="3"/>
  <c r="N14" i="3"/>
  <c r="O14" i="3"/>
  <c r="Q14" i="3"/>
  <c r="C15" i="3"/>
  <c r="L15" i="3"/>
  <c r="M15" i="3"/>
  <c r="N15" i="3"/>
  <c r="O15" i="3"/>
  <c r="Q15" i="3"/>
  <c r="C16" i="3"/>
  <c r="D16" i="3"/>
  <c r="L16" i="3"/>
  <c r="M16" i="3"/>
  <c r="N16" i="3"/>
  <c r="O16" i="3"/>
  <c r="Q16" i="3"/>
  <c r="C17" i="3"/>
  <c r="D17" i="3"/>
  <c r="L17" i="3"/>
  <c r="M17" i="3"/>
  <c r="N17" i="3"/>
  <c r="O17" i="3"/>
  <c r="Q17" i="3"/>
  <c r="D18" i="3"/>
  <c r="L18" i="3"/>
  <c r="M18" i="3"/>
  <c r="N18" i="3"/>
  <c r="O18" i="3"/>
  <c r="Q18" i="3"/>
  <c r="L19" i="3"/>
  <c r="M19" i="3"/>
  <c r="N19" i="3"/>
  <c r="O19" i="3"/>
  <c r="Q19" i="3"/>
  <c r="L20" i="3"/>
  <c r="M20" i="3"/>
  <c r="N20" i="3"/>
  <c r="O20" i="3"/>
  <c r="Q20" i="3"/>
  <c r="L21" i="3"/>
  <c r="M21" i="3"/>
  <c r="N21" i="3"/>
  <c r="O21" i="3"/>
  <c r="Q21" i="3"/>
  <c r="C22" i="3"/>
  <c r="D22" i="3"/>
  <c r="L22" i="3"/>
  <c r="M22" i="3"/>
  <c r="N22" i="3"/>
  <c r="O22" i="3"/>
  <c r="Q22" i="3"/>
  <c r="C23" i="3"/>
  <c r="D23" i="3"/>
  <c r="L23" i="3"/>
  <c r="M23" i="3"/>
  <c r="N23" i="3"/>
  <c r="O23" i="3"/>
  <c r="Q23" i="3"/>
  <c r="C24" i="3"/>
  <c r="D24" i="3"/>
  <c r="L24" i="3"/>
  <c r="M24" i="3"/>
  <c r="N24" i="3"/>
  <c r="O24" i="3"/>
  <c r="Q24" i="3"/>
  <c r="C25" i="3"/>
  <c r="D25" i="3"/>
  <c r="L25" i="3"/>
  <c r="M25" i="3"/>
  <c r="N25" i="3"/>
  <c r="O25" i="3"/>
  <c r="Q25" i="3"/>
  <c r="L26" i="3"/>
  <c r="M26" i="3"/>
  <c r="N26" i="3"/>
  <c r="O26" i="3"/>
  <c r="Q26" i="3"/>
  <c r="C27" i="3"/>
  <c r="D27" i="3"/>
  <c r="E27" i="3"/>
  <c r="L27" i="3"/>
  <c r="M27" i="3"/>
  <c r="N27" i="3"/>
  <c r="O27" i="3"/>
  <c r="Q27" i="3"/>
  <c r="L28" i="3"/>
  <c r="M28" i="3"/>
  <c r="N28" i="3"/>
  <c r="O28" i="3"/>
  <c r="Q28" i="3"/>
  <c r="L29" i="3"/>
  <c r="M29" i="3"/>
  <c r="N29" i="3"/>
  <c r="O29" i="3"/>
  <c r="Q29" i="3"/>
  <c r="L30" i="3"/>
  <c r="M30" i="3"/>
  <c r="N30" i="3"/>
  <c r="O30" i="3"/>
  <c r="Q30" i="3"/>
  <c r="L31" i="3"/>
  <c r="M31" i="3"/>
  <c r="N31" i="3"/>
  <c r="O31" i="3"/>
  <c r="Q31" i="3"/>
  <c r="L32" i="3"/>
  <c r="M32" i="3"/>
  <c r="N32" i="3"/>
  <c r="O32" i="3"/>
  <c r="Q32" i="3"/>
  <c r="L33" i="3"/>
  <c r="M33" i="3"/>
  <c r="N33" i="3"/>
  <c r="O33" i="3"/>
  <c r="Q33" i="3"/>
  <c r="L34" i="3"/>
  <c r="M34" i="3"/>
  <c r="N34" i="3"/>
  <c r="O34" i="3"/>
  <c r="Q34" i="3"/>
  <c r="L35" i="3"/>
  <c r="M35" i="3"/>
  <c r="N35" i="3"/>
  <c r="O35" i="3"/>
  <c r="Q35" i="3"/>
  <c r="L36" i="3"/>
  <c r="M36" i="3"/>
  <c r="N36" i="3"/>
  <c r="O36" i="3"/>
  <c r="Q36" i="3"/>
  <c r="L37" i="3"/>
  <c r="M37" i="3"/>
  <c r="N37" i="3"/>
  <c r="O37" i="3"/>
  <c r="Q37" i="3"/>
  <c r="L38" i="3"/>
  <c r="M38" i="3"/>
  <c r="N38" i="3"/>
  <c r="O38" i="3"/>
  <c r="Q38" i="3"/>
  <c r="L39" i="3"/>
  <c r="M39" i="3"/>
  <c r="N39" i="3"/>
  <c r="O39" i="3"/>
  <c r="Q39" i="3"/>
  <c r="L40" i="3"/>
  <c r="M40" i="3"/>
  <c r="N40" i="3"/>
  <c r="O40" i="3"/>
  <c r="Q40" i="3"/>
  <c r="L41" i="3"/>
  <c r="M41" i="3"/>
  <c r="N41" i="3"/>
  <c r="O41" i="3"/>
  <c r="Q41" i="3"/>
  <c r="L42" i="3"/>
  <c r="M42" i="3"/>
  <c r="N42" i="3"/>
  <c r="O42" i="3"/>
  <c r="Q42" i="3"/>
  <c r="L43" i="3"/>
  <c r="M43" i="3"/>
  <c r="N43" i="3"/>
  <c r="O43" i="3"/>
  <c r="Q43" i="3"/>
  <c r="L44" i="3"/>
  <c r="M44" i="3"/>
  <c r="N44" i="3"/>
  <c r="O44" i="3"/>
  <c r="Q44" i="3"/>
  <c r="L45" i="3"/>
  <c r="M45" i="3"/>
  <c r="N45" i="3"/>
  <c r="O45" i="3"/>
  <c r="Q45" i="3"/>
  <c r="L46" i="3"/>
  <c r="M46" i="3"/>
  <c r="N46" i="3"/>
  <c r="O46" i="3"/>
  <c r="Q46" i="3"/>
  <c r="L47" i="3"/>
  <c r="M47" i="3"/>
  <c r="N47" i="3"/>
  <c r="O47" i="3"/>
  <c r="Q47" i="3"/>
  <c r="L48" i="3"/>
  <c r="M48" i="3"/>
  <c r="N48" i="3"/>
  <c r="O48" i="3"/>
  <c r="Q48" i="3"/>
  <c r="L49" i="3"/>
  <c r="M49" i="3"/>
  <c r="N49" i="3"/>
  <c r="O49" i="3"/>
  <c r="Q49" i="3"/>
  <c r="L50" i="3"/>
  <c r="M50" i="3"/>
  <c r="N50" i="3"/>
  <c r="O50" i="3"/>
  <c r="Q50" i="3"/>
  <c r="L51" i="3"/>
  <c r="M51" i="3"/>
  <c r="N51" i="3"/>
  <c r="O51" i="3"/>
  <c r="Q51" i="3"/>
  <c r="L52" i="3"/>
  <c r="M52" i="3"/>
  <c r="N52" i="3"/>
  <c r="O52" i="3"/>
  <c r="Q52" i="3"/>
  <c r="L53" i="3"/>
  <c r="M53" i="3"/>
  <c r="N53" i="3"/>
  <c r="O53" i="3"/>
  <c r="Q53" i="3"/>
  <c r="L54" i="3"/>
  <c r="M54" i="3"/>
  <c r="N54" i="3"/>
  <c r="O54" i="3"/>
  <c r="Q54" i="3"/>
  <c r="L55" i="3"/>
  <c r="M55" i="3"/>
  <c r="N55" i="3"/>
  <c r="O55" i="3"/>
  <c r="Q55" i="3"/>
  <c r="L56" i="3"/>
  <c r="M56" i="3"/>
  <c r="N56" i="3"/>
  <c r="O56" i="3"/>
  <c r="Q56" i="3"/>
  <c r="L57" i="3"/>
  <c r="M57" i="3"/>
  <c r="N57" i="3"/>
  <c r="O57" i="3"/>
  <c r="Q57" i="3"/>
  <c r="L58" i="3"/>
  <c r="M58" i="3"/>
  <c r="N58" i="3"/>
  <c r="O58" i="3"/>
  <c r="Q58" i="3"/>
  <c r="L59" i="3"/>
  <c r="M59" i="3"/>
  <c r="N59" i="3"/>
  <c r="O59" i="3"/>
  <c r="Q59" i="3"/>
  <c r="L60" i="3"/>
  <c r="M60" i="3"/>
  <c r="N60" i="3"/>
  <c r="O60" i="3"/>
  <c r="Q60" i="3"/>
  <c r="L61" i="3"/>
  <c r="M61" i="3"/>
  <c r="N61" i="3"/>
  <c r="O61" i="3"/>
  <c r="Q61" i="3"/>
  <c r="G7" i="6"/>
  <c r="B9" i="6"/>
  <c r="D9" i="6"/>
  <c r="A10" i="6"/>
  <c r="B10" i="6"/>
  <c r="D10" i="6"/>
  <c r="G10" i="6"/>
  <c r="A11" i="6"/>
  <c r="B11" i="6"/>
  <c r="D11" i="6"/>
  <c r="G11" i="6"/>
  <c r="A12" i="6"/>
  <c r="B12" i="6"/>
  <c r="D12" i="6"/>
  <c r="G12" i="6"/>
  <c r="A13" i="6"/>
  <c r="B13" i="6"/>
  <c r="D13" i="6"/>
  <c r="G13" i="6"/>
  <c r="A14" i="6"/>
  <c r="B14" i="6"/>
  <c r="D14" i="6"/>
  <c r="G14" i="6"/>
  <c r="A15" i="6"/>
  <c r="B15" i="6"/>
  <c r="D15" i="6"/>
  <c r="G15" i="6"/>
  <c r="A16" i="6"/>
  <c r="B16" i="6"/>
  <c r="D16" i="6"/>
  <c r="G16" i="6"/>
  <c r="A17" i="6"/>
  <c r="B17" i="6"/>
  <c r="D17" i="6"/>
  <c r="G17" i="6"/>
  <c r="A18" i="6"/>
  <c r="B18" i="6"/>
  <c r="D18" i="6"/>
  <c r="G18" i="6"/>
  <c r="A19" i="6"/>
  <c r="B19" i="6"/>
  <c r="D19" i="6"/>
  <c r="G19" i="6"/>
  <c r="A20" i="6"/>
  <c r="B20" i="6"/>
  <c r="D20" i="6"/>
  <c r="G20" i="6"/>
  <c r="A21" i="6"/>
  <c r="B21" i="6"/>
  <c r="D21" i="6"/>
  <c r="G21" i="6"/>
  <c r="A22" i="6"/>
  <c r="B22" i="6"/>
  <c r="D22" i="6"/>
  <c r="G22" i="6"/>
  <c r="A23" i="6"/>
  <c r="B23" i="6"/>
  <c r="D23" i="6"/>
  <c r="G23" i="6"/>
  <c r="A24" i="6"/>
  <c r="B24" i="6"/>
  <c r="D24" i="6"/>
  <c r="G24" i="6"/>
  <c r="A25" i="6"/>
  <c r="B25" i="6"/>
  <c r="D25" i="6"/>
  <c r="G25" i="6"/>
  <c r="A26" i="6"/>
  <c r="B26" i="6"/>
  <c r="D26" i="6"/>
  <c r="G26" i="6"/>
  <c r="A27" i="6"/>
  <c r="B27" i="6"/>
  <c r="D27" i="6"/>
  <c r="G27" i="6"/>
  <c r="A28" i="6"/>
  <c r="B28" i="6"/>
  <c r="D28" i="6"/>
  <c r="G28" i="6"/>
  <c r="A29" i="6"/>
  <c r="B29" i="6"/>
  <c r="D29" i="6"/>
  <c r="G29" i="6"/>
  <c r="A30" i="6"/>
  <c r="B30" i="6"/>
  <c r="D30" i="6"/>
  <c r="G30" i="6"/>
  <c r="A31" i="6"/>
  <c r="B31" i="6"/>
  <c r="D31" i="6"/>
  <c r="G31" i="6"/>
  <c r="A32" i="6"/>
  <c r="B32" i="6"/>
  <c r="D32" i="6"/>
  <c r="G32" i="6"/>
  <c r="A33" i="6"/>
  <c r="B33" i="6"/>
  <c r="D33" i="6"/>
  <c r="G33" i="6"/>
  <c r="A34" i="6"/>
  <c r="B34" i="6"/>
  <c r="D34" i="6"/>
  <c r="G34" i="6"/>
  <c r="A35" i="6"/>
  <c r="B35" i="6"/>
  <c r="D35" i="6"/>
  <c r="G35" i="6"/>
  <c r="A36" i="6"/>
  <c r="B36" i="6"/>
  <c r="D36" i="6"/>
  <c r="G36" i="6"/>
  <c r="A37" i="6"/>
  <c r="B37" i="6"/>
  <c r="D37" i="6"/>
  <c r="G37" i="6"/>
  <c r="A38" i="6"/>
  <c r="B38" i="6"/>
  <c r="D38" i="6"/>
  <c r="G38" i="6"/>
  <c r="A39" i="6"/>
  <c r="B39" i="6"/>
  <c r="D39" i="6"/>
  <c r="G39" i="6"/>
  <c r="A40" i="6"/>
  <c r="B40" i="6"/>
  <c r="D40" i="6"/>
  <c r="G40" i="6"/>
  <c r="A41" i="6"/>
  <c r="B41" i="6"/>
  <c r="D41" i="6"/>
  <c r="G41" i="6"/>
  <c r="A42" i="6"/>
  <c r="B42" i="6"/>
  <c r="D42" i="6"/>
  <c r="G42" i="6"/>
  <c r="A43" i="6"/>
  <c r="B43" i="6"/>
  <c r="D43" i="6"/>
  <c r="G43" i="6"/>
  <c r="A44" i="6"/>
  <c r="B44" i="6"/>
  <c r="D44" i="6"/>
  <c r="G44" i="6"/>
  <c r="A45" i="6"/>
  <c r="B45" i="6"/>
  <c r="D45" i="6"/>
  <c r="G45" i="6"/>
  <c r="A46" i="6"/>
  <c r="B46" i="6"/>
  <c r="D46" i="6"/>
  <c r="G46" i="6"/>
  <c r="A47" i="6"/>
  <c r="B47" i="6"/>
  <c r="D47" i="6"/>
  <c r="G47" i="6"/>
  <c r="A48" i="6"/>
  <c r="B48" i="6"/>
  <c r="D48" i="6"/>
  <c r="G48" i="6"/>
  <c r="A49" i="6"/>
  <c r="B49" i="6"/>
  <c r="D49" i="6"/>
  <c r="G49" i="6"/>
  <c r="A50" i="6"/>
  <c r="B50" i="6"/>
  <c r="D50" i="6"/>
  <c r="G50" i="6"/>
  <c r="A51" i="6"/>
  <c r="B51" i="6"/>
  <c r="D51" i="6"/>
  <c r="G51" i="6"/>
  <c r="A52" i="6"/>
  <c r="B52" i="6"/>
  <c r="D52" i="6"/>
  <c r="G52" i="6"/>
  <c r="A53" i="6"/>
  <c r="B53" i="6"/>
  <c r="D53" i="6"/>
  <c r="G53" i="6"/>
  <c r="A54" i="6"/>
  <c r="B54" i="6"/>
  <c r="D54" i="6"/>
  <c r="G54" i="6"/>
  <c r="A55" i="6"/>
  <c r="B55" i="6"/>
  <c r="D55" i="6"/>
  <c r="G55" i="6"/>
  <c r="A56" i="6"/>
  <c r="B56" i="6"/>
  <c r="D56" i="6"/>
  <c r="G56" i="6"/>
  <c r="A57" i="6"/>
  <c r="B57" i="6"/>
  <c r="D57" i="6"/>
  <c r="G57" i="6"/>
  <c r="A58" i="6"/>
  <c r="D58" i="6"/>
  <c r="G58" i="6"/>
  <c r="A59" i="6"/>
  <c r="D59" i="6"/>
  <c r="G59" i="6"/>
  <c r="A60" i="6"/>
  <c r="D60" i="6"/>
  <c r="G60" i="6"/>
  <c r="A61" i="6"/>
  <c r="D61" i="6"/>
  <c r="G61" i="6"/>
  <c r="A62" i="6"/>
  <c r="D62" i="6"/>
  <c r="G62" i="6"/>
  <c r="A63" i="6"/>
  <c r="D63" i="6"/>
  <c r="G63" i="6"/>
  <c r="A64" i="6"/>
  <c r="D64" i="6"/>
  <c r="G64" i="6"/>
</calcChain>
</file>

<file path=xl/comments1.xml><?xml version="1.0" encoding="utf-8"?>
<comments xmlns="http://schemas.openxmlformats.org/spreadsheetml/2006/main">
  <authors>
    <author>vweldon</author>
  </authors>
  <commentList>
    <comment ref="A16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  <comment ref="A17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  <comment ref="A18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</commentList>
</comments>
</file>

<file path=xl/sharedStrings.xml><?xml version="1.0" encoding="utf-8"?>
<sst xmlns="http://schemas.openxmlformats.org/spreadsheetml/2006/main" count="274" uniqueCount="116">
  <si>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</si>
  <si>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</si>
  <si>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</si>
  <si>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</si>
  <si>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</si>
  <si>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</si>
  <si>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</si>
  <si>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</si>
  <si>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</si>
  <si>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</si>
  <si>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</si>
  <si>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</si>
  <si>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</si>
  <si>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</si>
  <si>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</si>
  <si>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</si>
  <si>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</si>
  <si>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</si>
  <si>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</si>
  <si>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</si>
  <si>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</si>
  <si>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</si>
  <si>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</si>
  <si>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</si>
  <si>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</si>
  <si>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</si>
  <si>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</si>
  <si>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</si>
  <si>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</si>
  <si>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</si>
  <si>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</si>
  <si>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</si>
  <si>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</si>
  <si>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</si>
  <si>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</si>
  <si>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</si>
  <si>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</si>
  <si>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</si>
  <si>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</si>
  <si>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</si>
  <si>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</si>
  <si>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</si>
  <si>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IF-HPL/SHPCHAN</t>
  </si>
  <si>
    <t>TOTAL</t>
  </si>
  <si>
    <t>Real</t>
  </si>
  <si>
    <t>PV</t>
  </si>
  <si>
    <t>Accum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</si>
  <si>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</si>
  <si>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</si>
  <si>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</si>
  <si>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</si>
  <si>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</si>
  <si>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</si>
  <si>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</si>
  <si>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</si>
  <si>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</si>
  <si>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</si>
  <si>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</si>
  <si>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</si>
  <si>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</si>
  <si>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</si>
  <si>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</si>
  <si>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</si>
  <si>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</si>
  <si>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</si>
  <si>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SWAP PRICE</t>
  </si>
  <si>
    <t>IF-HEHUB</t>
  </si>
  <si>
    <t>mbennet_pc</t>
  </si>
  <si>
    <t>NGI/CHI. GATE</t>
  </si>
  <si>
    <t>NGI-SOCAL</t>
  </si>
  <si>
    <t>ATEST_PC</t>
  </si>
  <si>
    <t>DQUIGLE</t>
  </si>
  <si>
    <t>OWINFRE</t>
  </si>
  <si>
    <t>PRYDER</t>
  </si>
  <si>
    <t>End Date</t>
  </si>
  <si>
    <t>Volume</t>
  </si>
  <si>
    <t>Basis Curve Code</t>
  </si>
  <si>
    <t>Index Curve Code</t>
  </si>
  <si>
    <t>Nymex Mid Spread</t>
  </si>
  <si>
    <t>Basis Mid Spread</t>
  </si>
  <si>
    <t>Desk Buy=1/Sell=2</t>
  </si>
  <si>
    <t>Daily=1/Monthly=2</t>
  </si>
  <si>
    <t>Physical=1/Financial=2</t>
  </si>
  <si>
    <t>IF-TRANSCO/Z6</t>
  </si>
  <si>
    <t>SBRAWNE</t>
  </si>
  <si>
    <t>N/A</t>
  </si>
  <si>
    <t>UNWIND</t>
  </si>
  <si>
    <t>PV Volume</t>
  </si>
  <si>
    <t>VALUE OF</t>
  </si>
  <si>
    <t>UNHEDGED</t>
  </si>
  <si>
    <t>VOLUMES</t>
  </si>
  <si>
    <t>@MID</t>
  </si>
  <si>
    <t>@OFFER</t>
  </si>
  <si>
    <t>@CONTRACT</t>
  </si>
  <si>
    <t>Oil</t>
  </si>
  <si>
    <t>Oil (Bbl)</t>
  </si>
  <si>
    <t>Gas Deal #1</t>
  </si>
  <si>
    <t>Gas Deal #2</t>
  </si>
  <si>
    <t>CFRANK2</t>
  </si>
  <si>
    <t>EBASS</t>
  </si>
  <si>
    <t>BMCKAY_PC</t>
  </si>
  <si>
    <t>Fix Price</t>
  </si>
  <si>
    <t>THIS SHOULD GO TO BARCLAYS</t>
  </si>
  <si>
    <t>Note: In Both, the NYMEX Fix Price</t>
  </si>
  <si>
    <t>QS5114.1</t>
  </si>
  <si>
    <t>QS5121.1</t>
  </si>
  <si>
    <t>Small VPP</t>
  </si>
  <si>
    <t>Large VPP</t>
  </si>
  <si>
    <t>MMBtu/Mth</t>
  </si>
  <si>
    <t>Value vs Mids</t>
  </si>
  <si>
    <t>Nymex Mid</t>
  </si>
  <si>
    <t>Contract Price</t>
  </si>
  <si>
    <t>Settles against NX3 (Avg of last 3 days)</t>
  </si>
  <si>
    <t>3% Small VPP</t>
  </si>
  <si>
    <t>3% Large VPP + Oil</t>
  </si>
  <si>
    <t>TOTAL VALUE of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</si>
</sst>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9" formatCode="&quot;$&quot;#,##0.0000"/>
    <numFmt numFmtId="170" formatCode="&quot;$&quot;#,##0.000"/>
    <numFmt numFmtId="171" formatCode="mm/yy"/>
    <numFmt numFmtId="172" formatCode="0.0000_);\(0.0000\)"/>
    <numFmt numFmtId="191" formatCode="#,##0.000"/>
  </numFmts>
  <fonts count="33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36"/>
      <name val="Arial"/>
    </font>
    <font>
      <b/>
      <sz val="10"/>
      <name val="Times New Roman"/>
      <family val="1"/>
    </font>
    <font>
      <b/>
      <sz val="8"/>
      <color indexed="81"/>
      <name val="Tahoma"/>
    </font>
    <font>
      <b/>
      <sz val="10"/>
      <color indexed="21"/>
      <name val="Arial"/>
      <family val="2"/>
    </font>
    <font>
      <b/>
      <sz val="10"/>
      <color indexed="57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20" applyNumberFormat="1" applyFont="1" applyBorder="1" applyAlignment="1" applyProtection="1">
      <alignment horizontal="center"/>
    </xf>
    <xf numFmtId="0" fontId="2" fillId="0" borderId="0" xfId="20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19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3" fillId="2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5" borderId="4" xfId="0" applyFont="1" applyFill="1" applyBorder="1" applyAlignment="1">
      <alignment horizontal="center"/>
    </xf>
    <xf numFmtId="164" fontId="26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16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7" fontId="0" fillId="0" borderId="0" xfId="0" applyNumberFormat="1"/>
    <xf numFmtId="14" fontId="18" fillId="0" borderId="0" xfId="0" applyNumberFormat="1" applyFont="1" applyAlignment="1">
      <alignment horizontal="center"/>
    </xf>
    <xf numFmtId="6" fontId="18" fillId="0" borderId="0" xfId="0" applyNumberFormat="1" applyFont="1" applyBorder="1" applyAlignment="1">
      <alignment horizontal="center"/>
    </xf>
    <xf numFmtId="38" fontId="18" fillId="0" borderId="16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0" fillId="0" borderId="0" xfId="0" applyNumberFormat="1"/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9" fontId="27" fillId="0" borderId="0" xfId="0" applyNumberFormat="1" applyFont="1" applyAlignment="1">
      <alignment horizontal="center"/>
    </xf>
    <xf numFmtId="3" fontId="23" fillId="5" borderId="8" xfId="0" applyNumberFormat="1" applyFont="1" applyFill="1" applyBorder="1" applyAlignment="1">
      <alignment horizontal="center"/>
    </xf>
    <xf numFmtId="6" fontId="0" fillId="0" borderId="0" xfId="0" applyNumberFormat="1"/>
    <xf numFmtId="0" fontId="18" fillId="0" borderId="11" xfId="0" quotePrefix="1" applyFont="1" applyBorder="1" applyAlignment="1">
      <alignment horizontal="center"/>
    </xf>
    <xf numFmtId="0" fontId="18" fillId="0" borderId="0" xfId="0" applyFont="1"/>
    <xf numFmtId="191" fontId="23" fillId="5" borderId="4" xfId="0" applyNumberFormat="1" applyFont="1" applyFill="1" applyBorder="1" applyAlignment="1">
      <alignment horizontal="center"/>
    </xf>
    <xf numFmtId="6" fontId="18" fillId="0" borderId="17" xfId="0" applyNumberFormat="1" applyFont="1" applyBorder="1" applyAlignment="1">
      <alignment horizontal="center"/>
    </xf>
    <xf numFmtId="0" fontId="0" fillId="5" borderId="15" xfId="0" applyFill="1" applyBorder="1"/>
    <xf numFmtId="0" fontId="0" fillId="5" borderId="18" xfId="0" applyFill="1" applyBorder="1"/>
    <xf numFmtId="0" fontId="0" fillId="0" borderId="0" xfId="0" applyFill="1" applyBorder="1"/>
    <xf numFmtId="0" fontId="0" fillId="5" borderId="16" xfId="0" applyFill="1" applyBorder="1"/>
    <xf numFmtId="0" fontId="0" fillId="5" borderId="17" xfId="0" applyFill="1" applyBorder="1"/>
    <xf numFmtId="3" fontId="18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8" fillId="5" borderId="21" xfId="0" applyFont="1" applyFill="1" applyBorder="1"/>
    <xf numFmtId="0" fontId="18" fillId="5" borderId="22" xfId="0" applyFont="1" applyFill="1" applyBorder="1"/>
    <xf numFmtId="164" fontId="26" fillId="0" borderId="23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23" xfId="0" applyNumberFormat="1" applyFont="1" applyBorder="1" applyAlignment="1">
      <alignment horizontal="center"/>
    </xf>
    <xf numFmtId="38" fontId="18" fillId="0" borderId="17" xfId="0" applyNumberFormat="1" applyFont="1" applyBorder="1" applyAlignment="1">
      <alignment horizontal="center"/>
    </xf>
    <xf numFmtId="0" fontId="0" fillId="0" borderId="0" xfId="0" applyBorder="1"/>
    <xf numFmtId="0" fontId="0" fillId="0" borderId="23" xfId="0" applyBorder="1"/>
    <xf numFmtId="6" fontId="18" fillId="0" borderId="16" xfId="0" applyNumberFormat="1" applyFont="1" applyBorder="1" applyAlignment="1">
      <alignment horizontal="center"/>
    </xf>
    <xf numFmtId="0" fontId="27" fillId="10" borderId="4" xfId="0" applyFont="1" applyFill="1" applyBorder="1" applyAlignment="1">
      <alignment horizontal="center"/>
    </xf>
    <xf numFmtId="0" fontId="27" fillId="10" borderId="24" xfId="0" applyFont="1" applyFill="1" applyBorder="1" applyAlignment="1">
      <alignment horizontal="center"/>
    </xf>
    <xf numFmtId="14" fontId="0" fillId="11" borderId="2" xfId="0" applyNumberFormat="1" applyFill="1" applyBorder="1" applyAlignment="1">
      <alignment horizontal="center"/>
    </xf>
    <xf numFmtId="14" fontId="18" fillId="11" borderId="25" xfId="0" applyNumberFormat="1" applyFont="1" applyFill="1" applyBorder="1" applyAlignment="1">
      <alignment horizontal="center"/>
    </xf>
    <xf numFmtId="0" fontId="18" fillId="11" borderId="26" xfId="0" applyFont="1" applyFill="1" applyBorder="1" applyAlignment="1">
      <alignment horizontal="center"/>
    </xf>
    <xf numFmtId="14" fontId="0" fillId="11" borderId="25" xfId="0" applyNumberFormat="1" applyFill="1" applyBorder="1" applyAlignment="1">
      <alignment horizontal="center"/>
    </xf>
    <xf numFmtId="14" fontId="18" fillId="11" borderId="26" xfId="0" applyNumberFormat="1" applyFont="1" applyFill="1" applyBorder="1" applyAlignment="1">
      <alignment horizontal="center"/>
    </xf>
    <xf numFmtId="6" fontId="32" fillId="5" borderId="27" xfId="0" applyNumberFormat="1" applyFont="1" applyFill="1" applyBorder="1" applyAlignment="1">
      <alignment horizontal="center"/>
    </xf>
    <xf numFmtId="6" fontId="32" fillId="5" borderId="4" xfId="0" applyNumberFormat="1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736BAB5-993F-DFCB-EEDB-167987F2A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EEX%20New%20VPP%20%20-%20Swap%20(5-29-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AR%20VPP1%20Oil%20Hedg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weldon/Local%20Settings/Temporary%20Internet%20Files/OLKF5/KCS%20Refinancing%20-%20Volum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Summary"/>
      <sheetName val="N60753.2 - Unwind"/>
      <sheetName val="NYMEX Quote - Full Volume"/>
      <sheetName val="NYMEX Quote - Incremental Vol"/>
      <sheetName val="NYMEX Quote - BW Unwind"/>
      <sheetName val="Volume"/>
      <sheetName val="Volume2"/>
      <sheetName val="NYMEX Swap - Total Volume"/>
      <sheetName val="NYMEX Swap - Incremental Volume"/>
      <sheetName val="N60753.2"/>
      <sheetName val="N60753.1"/>
      <sheetName val="N60753.3"/>
      <sheetName val="N60753.6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>
        <row r="11">
          <cell r="A11">
            <v>37073</v>
          </cell>
          <cell r="B11">
            <v>1764291</v>
          </cell>
          <cell r="C11">
            <v>1170518.7502606129</v>
          </cell>
          <cell r="D11">
            <v>593772.24973938707</v>
          </cell>
        </row>
        <row r="12">
          <cell r="A12">
            <v>37104</v>
          </cell>
          <cell r="B12">
            <v>1709183</v>
          </cell>
          <cell r="C12">
            <v>1170518.7502606129</v>
          </cell>
          <cell r="D12">
            <v>538664.24973938707</v>
          </cell>
        </row>
        <row r="13">
          <cell r="A13">
            <v>37135</v>
          </cell>
          <cell r="B13">
            <v>1655212</v>
          </cell>
          <cell r="C13">
            <v>1088854.6514052211</v>
          </cell>
          <cell r="D13">
            <v>566357.34859477892</v>
          </cell>
        </row>
        <row r="14">
          <cell r="A14">
            <v>37165</v>
          </cell>
          <cell r="B14">
            <v>1602338</v>
          </cell>
          <cell r="C14">
            <v>1088854.6514052211</v>
          </cell>
          <cell r="D14">
            <v>513483.34859477892</v>
          </cell>
        </row>
        <row r="15">
          <cell r="A15">
            <v>37196</v>
          </cell>
          <cell r="B15">
            <v>1550520</v>
          </cell>
          <cell r="C15">
            <v>1088854.6514052211</v>
          </cell>
          <cell r="D15">
            <v>461665.34859477892</v>
          </cell>
        </row>
        <row r="16">
          <cell r="A16">
            <v>37226</v>
          </cell>
          <cell r="B16">
            <v>1499721</v>
          </cell>
          <cell r="C16">
            <v>1036181.3076434938</v>
          </cell>
          <cell r="D16">
            <v>463539.69235650625</v>
          </cell>
        </row>
        <row r="17">
          <cell r="A17">
            <v>37257</v>
          </cell>
          <cell r="B17">
            <v>1449904</v>
          </cell>
          <cell r="C17">
            <v>1036181.3076434938</v>
          </cell>
          <cell r="D17">
            <v>413722.69235650625</v>
          </cell>
        </row>
        <row r="18">
          <cell r="A18">
            <v>37288</v>
          </cell>
          <cell r="B18">
            <v>1401034</v>
          </cell>
          <cell r="C18">
            <v>1036181.3076434938</v>
          </cell>
          <cell r="D18">
            <v>364852.69235650625</v>
          </cell>
        </row>
        <row r="19">
          <cell r="A19">
            <v>37316</v>
          </cell>
          <cell r="B19">
            <v>1353077</v>
          </cell>
          <cell r="C19">
            <v>936948.26229691878</v>
          </cell>
          <cell r="D19">
            <v>416128.73770308122</v>
          </cell>
        </row>
        <row r="20">
          <cell r="A20">
            <v>37347</v>
          </cell>
          <cell r="B20">
            <v>1305999</v>
          </cell>
          <cell r="C20">
            <v>936948.26229691878</v>
          </cell>
          <cell r="D20">
            <v>369050.73770308122</v>
          </cell>
        </row>
        <row r="21">
          <cell r="A21">
            <v>37377</v>
          </cell>
          <cell r="B21">
            <v>1259769</v>
          </cell>
          <cell r="C21">
            <v>936948.26229691878</v>
          </cell>
          <cell r="D21">
            <v>322820.73770308122</v>
          </cell>
        </row>
        <row r="22">
          <cell r="A22">
            <v>37408</v>
          </cell>
          <cell r="B22">
            <v>1168704</v>
          </cell>
          <cell r="C22">
            <v>881736.02696158853</v>
          </cell>
          <cell r="D22">
            <v>286967.97303841147</v>
          </cell>
        </row>
        <row r="23">
          <cell r="A23">
            <v>37438</v>
          </cell>
          <cell r="B23">
            <v>1135474</v>
          </cell>
          <cell r="C23">
            <v>881736.02696158853</v>
          </cell>
          <cell r="D23">
            <v>253737.97303841147</v>
          </cell>
        </row>
        <row r="24">
          <cell r="A24">
            <v>37469</v>
          </cell>
          <cell r="B24">
            <v>1102419</v>
          </cell>
          <cell r="C24">
            <v>881736.02696158853</v>
          </cell>
          <cell r="D24">
            <v>220682.97303841147</v>
          </cell>
        </row>
        <row r="25">
          <cell r="A25">
            <v>37500</v>
          </cell>
          <cell r="B25">
            <v>1069535</v>
          </cell>
          <cell r="C25">
            <v>828183.5300299509</v>
          </cell>
          <cell r="D25">
            <v>241351.4699700491</v>
          </cell>
        </row>
        <row r="26">
          <cell r="A26">
            <v>37530</v>
          </cell>
          <cell r="B26">
            <v>1036820</v>
          </cell>
          <cell r="C26">
            <v>828183.5300299509</v>
          </cell>
          <cell r="D26">
            <v>208636.4699700491</v>
          </cell>
        </row>
        <row r="27">
          <cell r="A27">
            <v>37561</v>
          </cell>
          <cell r="B27">
            <v>1004271</v>
          </cell>
          <cell r="C27">
            <v>828183.5300299509</v>
          </cell>
          <cell r="D27">
            <v>176087.4699700491</v>
          </cell>
        </row>
        <row r="28">
          <cell r="A28">
            <v>37591</v>
          </cell>
          <cell r="B28">
            <v>971884</v>
          </cell>
          <cell r="C28">
            <v>778002.37673081341</v>
          </cell>
          <cell r="D28">
            <v>193881.62326918659</v>
          </cell>
        </row>
        <row r="29">
          <cell r="A29">
            <v>37622</v>
          </cell>
          <cell r="B29">
            <v>954420</v>
          </cell>
          <cell r="C29">
            <v>778002.37673081341</v>
          </cell>
          <cell r="D29">
            <v>176417.62326918659</v>
          </cell>
        </row>
        <row r="30">
          <cell r="A30">
            <v>37653</v>
          </cell>
          <cell r="B30">
            <v>937270</v>
          </cell>
          <cell r="C30">
            <v>778002.37673081341</v>
          </cell>
          <cell r="D30">
            <v>159267.62326918659</v>
          </cell>
        </row>
        <row r="31">
          <cell r="A31">
            <v>37681</v>
          </cell>
          <cell r="B31">
            <v>920428</v>
          </cell>
          <cell r="C31">
            <v>743349.81248329801</v>
          </cell>
          <cell r="D31">
            <v>177078.18751670199</v>
          </cell>
        </row>
        <row r="32">
          <cell r="A32">
            <v>37712</v>
          </cell>
          <cell r="B32">
            <v>903889</v>
          </cell>
          <cell r="C32">
            <v>743349.81248329801</v>
          </cell>
          <cell r="D32">
            <v>160539.18751670199</v>
          </cell>
        </row>
        <row r="33">
          <cell r="A33">
            <v>37742</v>
          </cell>
          <cell r="B33">
            <v>887647</v>
          </cell>
          <cell r="C33">
            <v>743349.81248329801</v>
          </cell>
          <cell r="D33">
            <v>144297.18751670199</v>
          </cell>
        </row>
        <row r="34">
          <cell r="A34">
            <v>37773</v>
          </cell>
          <cell r="B34">
            <v>871696</v>
          </cell>
          <cell r="C34">
            <v>715141.45508815406</v>
          </cell>
          <cell r="D34">
            <v>156554.54491184594</v>
          </cell>
        </row>
        <row r="35">
          <cell r="A35">
            <v>37803</v>
          </cell>
          <cell r="B35">
            <v>856033</v>
          </cell>
          <cell r="C35">
            <v>715141.45508815406</v>
          </cell>
          <cell r="D35">
            <v>140891.54491184594</v>
          </cell>
        </row>
        <row r="36">
          <cell r="A36">
            <v>37834</v>
          </cell>
          <cell r="B36">
            <v>840651</v>
          </cell>
          <cell r="C36">
            <v>715141.45508815406</v>
          </cell>
          <cell r="D36">
            <v>125509.54491184594</v>
          </cell>
        </row>
        <row r="37">
          <cell r="A37">
            <v>37865</v>
          </cell>
          <cell r="B37">
            <v>825545</v>
          </cell>
          <cell r="C37">
            <v>666432.37598048325</v>
          </cell>
          <cell r="D37">
            <v>159112.62401951675</v>
          </cell>
        </row>
        <row r="38">
          <cell r="A38">
            <v>37895</v>
          </cell>
          <cell r="B38">
            <v>810710</v>
          </cell>
          <cell r="C38">
            <v>666432.37598048325</v>
          </cell>
          <cell r="D38">
            <v>144277.62401951675</v>
          </cell>
        </row>
        <row r="39">
          <cell r="A39">
            <v>37926</v>
          </cell>
          <cell r="B39">
            <v>796143</v>
          </cell>
          <cell r="C39">
            <v>666432.37598048325</v>
          </cell>
          <cell r="D39">
            <v>129710.62401951675</v>
          </cell>
        </row>
        <row r="40">
          <cell r="A40">
            <v>37956</v>
          </cell>
          <cell r="B40">
            <v>781837</v>
          </cell>
          <cell r="C40">
            <v>632264.50645960472</v>
          </cell>
          <cell r="D40">
            <v>149572.49354039528</v>
          </cell>
        </row>
        <row r="41">
          <cell r="A41">
            <v>37987</v>
          </cell>
          <cell r="B41">
            <v>767788</v>
          </cell>
          <cell r="C41">
            <v>632264.50645960472</v>
          </cell>
          <cell r="D41">
            <v>135523.49354039528</v>
          </cell>
        </row>
        <row r="42">
          <cell r="A42">
            <v>38018</v>
          </cell>
          <cell r="B42">
            <v>753991</v>
          </cell>
          <cell r="C42">
            <v>632264.50645960472</v>
          </cell>
          <cell r="D42">
            <v>121726.49354039528</v>
          </cell>
        </row>
        <row r="43">
          <cell r="A43">
            <v>38047</v>
          </cell>
          <cell r="B43">
            <v>740443</v>
          </cell>
          <cell r="C43">
            <v>561604.32608045603</v>
          </cell>
          <cell r="D43">
            <v>178838.67391954397</v>
          </cell>
        </row>
        <row r="44">
          <cell r="A44">
            <v>38078</v>
          </cell>
          <cell r="B44">
            <v>727137</v>
          </cell>
          <cell r="C44">
            <v>561604.32608045603</v>
          </cell>
          <cell r="D44">
            <v>165532.67391954397</v>
          </cell>
        </row>
        <row r="45">
          <cell r="A45">
            <v>38108</v>
          </cell>
          <cell r="B45">
            <v>714071</v>
          </cell>
          <cell r="C45">
            <v>561604.32608045603</v>
          </cell>
          <cell r="D45">
            <v>152466.67391954397</v>
          </cell>
        </row>
        <row r="46">
          <cell r="A46">
            <v>38139</v>
          </cell>
          <cell r="B46">
            <v>701240</v>
          </cell>
          <cell r="C46">
            <v>563268.52855117561</v>
          </cell>
          <cell r="D46">
            <v>137971.47144882439</v>
          </cell>
        </row>
        <row r="47">
          <cell r="A47">
            <v>38169</v>
          </cell>
          <cell r="B47">
            <v>688639</v>
          </cell>
          <cell r="C47">
            <v>563268.52855117561</v>
          </cell>
          <cell r="D47">
            <v>125370.47144882439</v>
          </cell>
        </row>
        <row r="48">
          <cell r="A48">
            <v>38200</v>
          </cell>
          <cell r="B48">
            <v>676265</v>
          </cell>
          <cell r="C48">
            <v>563268.52855117561</v>
          </cell>
          <cell r="D48">
            <v>112996.47144882439</v>
          </cell>
        </row>
        <row r="49">
          <cell r="A49">
            <v>38231</v>
          </cell>
          <cell r="B49">
            <v>664113</v>
          </cell>
          <cell r="C49">
            <v>561604.32608045603</v>
          </cell>
          <cell r="D49">
            <v>102508.67391954397</v>
          </cell>
        </row>
        <row r="50">
          <cell r="A50">
            <v>38261</v>
          </cell>
          <cell r="B50">
            <v>652180</v>
          </cell>
          <cell r="C50">
            <v>561604.32608045603</v>
          </cell>
          <cell r="D50">
            <v>90575.673919543973</v>
          </cell>
        </row>
        <row r="51">
          <cell r="A51">
            <v>38292</v>
          </cell>
          <cell r="B51">
            <v>640461</v>
          </cell>
          <cell r="C51">
            <v>561604.32608045603</v>
          </cell>
          <cell r="D51">
            <v>78856.673919543973</v>
          </cell>
        </row>
        <row r="52">
          <cell r="A52">
            <v>38322</v>
          </cell>
          <cell r="B52">
            <v>628952</v>
          </cell>
          <cell r="C52">
            <v>536846.11393913848</v>
          </cell>
          <cell r="D52">
            <v>92105.886060861521</v>
          </cell>
        </row>
        <row r="53">
          <cell r="A53">
            <v>38353</v>
          </cell>
          <cell r="B53">
            <v>617650</v>
          </cell>
          <cell r="C53">
            <v>536846.11393913848</v>
          </cell>
          <cell r="D53">
            <v>80803.886060861521</v>
          </cell>
        </row>
        <row r="54">
          <cell r="A54">
            <v>38384</v>
          </cell>
          <cell r="B54">
            <v>606552</v>
          </cell>
          <cell r="C54">
            <v>536846.11393913848</v>
          </cell>
          <cell r="D54">
            <v>69705.886060861521</v>
          </cell>
        </row>
        <row r="55">
          <cell r="A55">
            <v>38412</v>
          </cell>
          <cell r="B55">
            <v>595652</v>
          </cell>
          <cell r="D55">
            <v>595652</v>
          </cell>
        </row>
        <row r="56">
          <cell r="A56">
            <v>38443</v>
          </cell>
          <cell r="B56">
            <v>584949</v>
          </cell>
          <cell r="D56">
            <v>584949</v>
          </cell>
        </row>
        <row r="57">
          <cell r="A57">
            <v>38473</v>
          </cell>
          <cell r="B57">
            <v>574438</v>
          </cell>
          <cell r="D57">
            <v>574438</v>
          </cell>
        </row>
        <row r="58">
          <cell r="A58">
            <v>38504</v>
          </cell>
          <cell r="B58">
            <v>564116</v>
          </cell>
          <cell r="D58">
            <v>564116</v>
          </cell>
        </row>
        <row r="59">
          <cell r="A59">
            <v>38534</v>
          </cell>
          <cell r="B59">
            <v>553979</v>
          </cell>
          <cell r="D59">
            <v>553979</v>
          </cell>
        </row>
        <row r="60">
          <cell r="A60">
            <v>38565</v>
          </cell>
          <cell r="B60">
            <v>544025</v>
          </cell>
          <cell r="D60">
            <v>544025</v>
          </cell>
        </row>
        <row r="61">
          <cell r="A61">
            <v>38596</v>
          </cell>
          <cell r="B61">
            <v>534249</v>
          </cell>
          <cell r="D61">
            <v>534249</v>
          </cell>
        </row>
        <row r="62">
          <cell r="A62">
            <v>38626</v>
          </cell>
          <cell r="B62">
            <v>524649</v>
          </cell>
          <cell r="D62">
            <v>524649</v>
          </cell>
        </row>
        <row r="63">
          <cell r="A63">
            <v>38657</v>
          </cell>
          <cell r="B63">
            <v>515221</v>
          </cell>
          <cell r="D63">
            <v>515221</v>
          </cell>
        </row>
        <row r="64">
          <cell r="A64">
            <v>38687</v>
          </cell>
          <cell r="B64">
            <v>505963</v>
          </cell>
          <cell r="D64">
            <v>505963</v>
          </cell>
        </row>
        <row r="65">
          <cell r="A65">
            <v>38718</v>
          </cell>
          <cell r="B65">
            <v>496872</v>
          </cell>
          <cell r="D65">
            <v>496872</v>
          </cell>
        </row>
        <row r="66">
          <cell r="A66">
            <v>38749</v>
          </cell>
          <cell r="B66">
            <v>487943</v>
          </cell>
          <cell r="D66">
            <v>487943</v>
          </cell>
        </row>
        <row r="67">
          <cell r="A67">
            <v>38777</v>
          </cell>
          <cell r="B67">
            <v>479175</v>
          </cell>
          <cell r="D67">
            <v>479175</v>
          </cell>
        </row>
        <row r="68">
          <cell r="A68">
            <v>38808</v>
          </cell>
          <cell r="B68">
            <v>470565</v>
          </cell>
          <cell r="D68">
            <v>470565</v>
          </cell>
        </row>
        <row r="69">
          <cell r="A69">
            <v>38838</v>
          </cell>
          <cell r="B69">
            <v>462109</v>
          </cell>
          <cell r="D69">
            <v>462109</v>
          </cell>
        </row>
        <row r="70">
          <cell r="A70">
            <v>38869</v>
          </cell>
          <cell r="B70">
            <v>453806</v>
          </cell>
          <cell r="D70">
            <v>453806</v>
          </cell>
        </row>
        <row r="71">
          <cell r="A71">
            <v>38899</v>
          </cell>
          <cell r="B71">
            <v>445651</v>
          </cell>
          <cell r="D71">
            <v>445651</v>
          </cell>
        </row>
        <row r="72">
          <cell r="A72">
            <v>38930</v>
          </cell>
          <cell r="B72">
            <v>437643</v>
          </cell>
          <cell r="D72">
            <v>437643</v>
          </cell>
        </row>
        <row r="73">
          <cell r="A73">
            <v>38961</v>
          </cell>
          <cell r="B73">
            <v>429779</v>
          </cell>
          <cell r="D73">
            <v>429779</v>
          </cell>
        </row>
        <row r="74">
          <cell r="A74">
            <v>38991</v>
          </cell>
          <cell r="B74">
            <v>422056</v>
          </cell>
          <cell r="D74">
            <v>422056</v>
          </cell>
        </row>
        <row r="75">
          <cell r="A75">
            <v>39022</v>
          </cell>
          <cell r="B75">
            <v>414472</v>
          </cell>
          <cell r="D75">
            <v>414472</v>
          </cell>
        </row>
        <row r="76">
          <cell r="A76">
            <v>39052</v>
          </cell>
          <cell r="B76">
            <v>407024</v>
          </cell>
          <cell r="D76">
            <v>407024</v>
          </cell>
        </row>
        <row r="77">
          <cell r="A77">
            <v>39083</v>
          </cell>
          <cell r="B77">
            <v>399711</v>
          </cell>
          <cell r="D77">
            <v>399711</v>
          </cell>
        </row>
        <row r="78">
          <cell r="A78">
            <v>39114</v>
          </cell>
          <cell r="B78">
            <v>392528</v>
          </cell>
          <cell r="D78">
            <v>392528</v>
          </cell>
        </row>
        <row r="79">
          <cell r="A79">
            <v>39142</v>
          </cell>
          <cell r="B79">
            <v>385475</v>
          </cell>
          <cell r="D79">
            <v>385475</v>
          </cell>
        </row>
        <row r="80">
          <cell r="A80">
            <v>39173</v>
          </cell>
          <cell r="B80">
            <v>378548</v>
          </cell>
          <cell r="D80">
            <v>378548</v>
          </cell>
        </row>
        <row r="81">
          <cell r="A81">
            <v>39203</v>
          </cell>
          <cell r="B81">
            <v>371746</v>
          </cell>
          <cell r="D81">
            <v>371746</v>
          </cell>
        </row>
        <row r="82">
          <cell r="A82">
            <v>39234</v>
          </cell>
          <cell r="B82">
            <v>365066</v>
          </cell>
          <cell r="D82">
            <v>365066</v>
          </cell>
        </row>
        <row r="83">
          <cell r="A83">
            <v>39264</v>
          </cell>
          <cell r="B83">
            <v>358506</v>
          </cell>
          <cell r="D83">
            <v>358506</v>
          </cell>
        </row>
        <row r="84">
          <cell r="A84">
            <v>39295</v>
          </cell>
          <cell r="B84">
            <v>352064</v>
          </cell>
          <cell r="D84">
            <v>352064</v>
          </cell>
        </row>
        <row r="85">
          <cell r="A85">
            <v>39326</v>
          </cell>
          <cell r="B85">
            <v>345738</v>
          </cell>
          <cell r="D85">
            <v>345738</v>
          </cell>
        </row>
        <row r="86">
          <cell r="A86">
            <v>39356</v>
          </cell>
          <cell r="B86">
            <v>339525</v>
          </cell>
          <cell r="D86">
            <v>339525</v>
          </cell>
        </row>
        <row r="87">
          <cell r="A87">
            <v>39387</v>
          </cell>
          <cell r="B87">
            <v>333424</v>
          </cell>
          <cell r="D87">
            <v>333424</v>
          </cell>
        </row>
        <row r="88">
          <cell r="A88">
            <v>39417</v>
          </cell>
          <cell r="B88">
            <v>327433</v>
          </cell>
          <cell r="D88">
            <v>327433</v>
          </cell>
        </row>
        <row r="89">
          <cell r="A89">
            <v>39448</v>
          </cell>
          <cell r="B89">
            <v>321549</v>
          </cell>
          <cell r="D89">
            <v>321549</v>
          </cell>
        </row>
        <row r="90">
          <cell r="A90">
            <v>39479</v>
          </cell>
          <cell r="B90">
            <v>315771</v>
          </cell>
          <cell r="D90">
            <v>315771</v>
          </cell>
        </row>
        <row r="91">
          <cell r="A91">
            <v>39508</v>
          </cell>
          <cell r="B91">
            <v>310097</v>
          </cell>
          <cell r="D91">
            <v>310097</v>
          </cell>
        </row>
        <row r="92">
          <cell r="A92">
            <v>39539</v>
          </cell>
          <cell r="B92">
            <v>304525</v>
          </cell>
          <cell r="D92">
            <v>304525</v>
          </cell>
        </row>
        <row r="93">
          <cell r="A93">
            <v>39569</v>
          </cell>
          <cell r="B93">
            <v>299053</v>
          </cell>
          <cell r="D93">
            <v>299053</v>
          </cell>
        </row>
        <row r="94">
          <cell r="A94">
            <v>39600</v>
          </cell>
          <cell r="B94">
            <v>293679</v>
          </cell>
          <cell r="D94">
            <v>293679</v>
          </cell>
        </row>
        <row r="95">
          <cell r="A95">
            <v>39630</v>
          </cell>
          <cell r="B95">
            <v>288402</v>
          </cell>
          <cell r="D95">
            <v>288402</v>
          </cell>
        </row>
        <row r="96">
          <cell r="A96">
            <v>39661</v>
          </cell>
          <cell r="B96">
            <v>283219</v>
          </cell>
          <cell r="D96">
            <v>283219</v>
          </cell>
        </row>
        <row r="97">
          <cell r="A97">
            <v>39692</v>
          </cell>
          <cell r="B97">
            <v>278130</v>
          </cell>
          <cell r="D97">
            <v>278130</v>
          </cell>
        </row>
        <row r="98">
          <cell r="A98">
            <v>39722</v>
          </cell>
          <cell r="B98">
            <v>273132</v>
          </cell>
          <cell r="D98">
            <v>273132</v>
          </cell>
        </row>
        <row r="99">
          <cell r="A99">
            <v>39753</v>
          </cell>
          <cell r="B99">
            <v>268224</v>
          </cell>
          <cell r="D99">
            <v>268224</v>
          </cell>
        </row>
        <row r="100">
          <cell r="A100">
            <v>39783</v>
          </cell>
          <cell r="B100">
            <v>263405</v>
          </cell>
          <cell r="D100">
            <v>263405</v>
          </cell>
        </row>
        <row r="101">
          <cell r="A101">
            <v>39814</v>
          </cell>
          <cell r="B101">
            <v>258672</v>
          </cell>
          <cell r="D101">
            <v>258672</v>
          </cell>
        </row>
        <row r="102">
          <cell r="A102">
            <v>39845</v>
          </cell>
          <cell r="B102">
            <v>254023</v>
          </cell>
          <cell r="D102">
            <v>254023</v>
          </cell>
        </row>
        <row r="103">
          <cell r="A103">
            <v>39873</v>
          </cell>
          <cell r="B103">
            <v>249459</v>
          </cell>
          <cell r="D103">
            <v>249459</v>
          </cell>
        </row>
        <row r="104">
          <cell r="A104">
            <v>39904</v>
          </cell>
          <cell r="B104">
            <v>244976</v>
          </cell>
          <cell r="D104">
            <v>244976</v>
          </cell>
        </row>
        <row r="105">
          <cell r="A105">
            <v>39934</v>
          </cell>
          <cell r="B105">
            <v>240574</v>
          </cell>
          <cell r="D105">
            <v>240574</v>
          </cell>
        </row>
        <row r="106">
          <cell r="A106">
            <v>39965</v>
          </cell>
          <cell r="B106">
            <v>236251</v>
          </cell>
          <cell r="D106">
            <v>236251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Results"/>
    </sheetNames>
    <sheetDataSet>
      <sheetData sheetId="0" refreshError="1"/>
      <sheetData sheetId="1">
        <row r="6">
          <cell r="H6">
            <v>29574</v>
          </cell>
        </row>
        <row r="7">
          <cell r="H7">
            <v>28024</v>
          </cell>
        </row>
        <row r="8">
          <cell r="H8">
            <v>26820</v>
          </cell>
        </row>
        <row r="9">
          <cell r="H9">
            <v>25358</v>
          </cell>
        </row>
        <row r="10">
          <cell r="H10">
            <v>23940</v>
          </cell>
        </row>
        <row r="11">
          <cell r="H11">
            <v>23188</v>
          </cell>
        </row>
        <row r="12">
          <cell r="H12">
            <v>22289</v>
          </cell>
        </row>
        <row r="13">
          <cell r="H13">
            <v>21252</v>
          </cell>
        </row>
        <row r="14">
          <cell r="H14">
            <v>20274</v>
          </cell>
        </row>
        <row r="15">
          <cell r="H15">
            <v>19320</v>
          </cell>
        </row>
        <row r="16">
          <cell r="H16">
            <v>18228</v>
          </cell>
        </row>
        <row r="17">
          <cell r="H17">
            <v>17340</v>
          </cell>
        </row>
        <row r="18">
          <cell r="H18">
            <v>16957</v>
          </cell>
        </row>
        <row r="19">
          <cell r="H19">
            <v>16182</v>
          </cell>
        </row>
        <row r="20">
          <cell r="H20">
            <v>15480</v>
          </cell>
        </row>
        <row r="21">
          <cell r="H21">
            <v>14725</v>
          </cell>
        </row>
        <row r="22">
          <cell r="H22">
            <v>13950</v>
          </cell>
        </row>
        <row r="23">
          <cell r="H23">
            <v>13330</v>
          </cell>
        </row>
        <row r="24">
          <cell r="H24">
            <v>12710</v>
          </cell>
        </row>
        <row r="25">
          <cell r="H25">
            <v>12040</v>
          </cell>
        </row>
        <row r="26">
          <cell r="H26">
            <v>11780</v>
          </cell>
        </row>
        <row r="27">
          <cell r="H27">
            <v>11400</v>
          </cell>
        </row>
        <row r="28">
          <cell r="H28">
            <v>10850</v>
          </cell>
        </row>
        <row r="29">
          <cell r="H29">
            <v>10350</v>
          </cell>
        </row>
        <row r="30">
          <cell r="H30">
            <v>10044</v>
          </cell>
        </row>
        <row r="31">
          <cell r="H31">
            <v>9703</v>
          </cell>
        </row>
        <row r="32">
          <cell r="H32">
            <v>9240</v>
          </cell>
        </row>
        <row r="33">
          <cell r="H33">
            <v>8928</v>
          </cell>
        </row>
        <row r="34">
          <cell r="H34">
            <v>8640</v>
          </cell>
        </row>
        <row r="35">
          <cell r="H35">
            <v>8153</v>
          </cell>
        </row>
        <row r="36">
          <cell r="H36">
            <v>7905</v>
          </cell>
        </row>
        <row r="37">
          <cell r="H37">
            <v>7540</v>
          </cell>
        </row>
        <row r="38">
          <cell r="H38">
            <v>7409</v>
          </cell>
        </row>
        <row r="39">
          <cell r="H39">
            <v>7200</v>
          </cell>
        </row>
        <row r="40">
          <cell r="H40">
            <v>7099</v>
          </cell>
        </row>
        <row r="41">
          <cell r="H41">
            <v>6870</v>
          </cell>
        </row>
        <row r="42">
          <cell r="H42">
            <v>6479</v>
          </cell>
        </row>
        <row r="43">
          <cell r="H43">
            <v>6014</v>
          </cell>
        </row>
        <row r="44">
          <cell r="H44">
            <v>5820</v>
          </cell>
        </row>
        <row r="45">
          <cell r="H45">
            <v>5673</v>
          </cell>
        </row>
        <row r="46">
          <cell r="H46">
            <v>5640</v>
          </cell>
        </row>
        <row r="47">
          <cell r="H47">
            <v>5363</v>
          </cell>
        </row>
        <row r="48">
          <cell r="H48">
            <v>5053</v>
          </cell>
        </row>
        <row r="49">
          <cell r="H49">
            <v>4984</v>
          </cell>
        </row>
        <row r="50">
          <cell r="H50">
            <v>4743</v>
          </cell>
        </row>
        <row r="51">
          <cell r="H51">
            <v>4590</v>
          </cell>
        </row>
        <row r="52">
          <cell r="H52">
            <v>4526</v>
          </cell>
        </row>
        <row r="53">
          <cell r="H53">
            <v>4380</v>
          </cell>
        </row>
        <row r="54">
          <cell r="H54">
            <v>4216</v>
          </cell>
        </row>
        <row r="55">
          <cell r="H55">
            <v>4185</v>
          </cell>
        </row>
        <row r="56">
          <cell r="H56">
            <v>3900</v>
          </cell>
        </row>
        <row r="57">
          <cell r="H57">
            <v>3875</v>
          </cell>
        </row>
        <row r="58">
          <cell r="H58">
            <v>3870</v>
          </cell>
        </row>
        <row r="59">
          <cell r="H59">
            <v>3534</v>
          </cell>
        </row>
        <row r="60">
          <cell r="H60">
            <v>3503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pport"/>
    </sheetNames>
    <sheetDataSet>
      <sheetData sheetId="0" refreshError="1"/>
      <sheetData sheetId="1">
        <row r="6">
          <cell r="I6">
            <v>0.03</v>
          </cell>
          <cell r="K6">
            <v>3.3302919710710366E-2</v>
          </cell>
        </row>
        <row r="7">
          <cell r="B7">
            <v>37073</v>
          </cell>
          <cell r="C7">
            <v>61508</v>
          </cell>
          <cell r="I7">
            <v>42965.189999999995</v>
          </cell>
        </row>
        <row r="8">
          <cell r="B8">
            <v>37104</v>
          </cell>
          <cell r="C8">
            <v>60752</v>
          </cell>
          <cell r="I8">
            <v>45712.049999999996</v>
          </cell>
        </row>
        <row r="9">
          <cell r="B9">
            <v>37135</v>
          </cell>
          <cell r="C9">
            <v>60109</v>
          </cell>
          <cell r="I9">
            <v>44031.96</v>
          </cell>
        </row>
        <row r="10">
          <cell r="B10">
            <v>37165</v>
          </cell>
          <cell r="C10">
            <v>59392</v>
          </cell>
          <cell r="I10">
            <v>44442.479999999996</v>
          </cell>
        </row>
        <row r="11">
          <cell r="B11">
            <v>37196</v>
          </cell>
          <cell r="C11">
            <v>58646</v>
          </cell>
          <cell r="I11">
            <v>41413.5</v>
          </cell>
        </row>
        <row r="12">
          <cell r="B12">
            <v>37226</v>
          </cell>
          <cell r="C12">
            <v>57881</v>
          </cell>
          <cell r="I12">
            <v>39016.89</v>
          </cell>
        </row>
        <row r="13">
          <cell r="B13">
            <v>37257</v>
          </cell>
          <cell r="C13">
            <v>57276</v>
          </cell>
          <cell r="I13">
            <v>36309.39</v>
          </cell>
        </row>
        <row r="14">
          <cell r="B14">
            <v>37288</v>
          </cell>
          <cell r="C14">
            <v>56511</v>
          </cell>
          <cell r="I14">
            <v>33812.85</v>
          </cell>
        </row>
        <row r="15">
          <cell r="B15">
            <v>37316</v>
          </cell>
          <cell r="C15">
            <v>55916</v>
          </cell>
          <cell r="I15">
            <v>32362.26</v>
          </cell>
        </row>
        <row r="16">
          <cell r="B16">
            <v>37347</v>
          </cell>
          <cell r="C16">
            <v>55136</v>
          </cell>
          <cell r="I16">
            <v>30834.12</v>
          </cell>
        </row>
        <row r="17">
          <cell r="B17">
            <v>37377</v>
          </cell>
          <cell r="C17">
            <v>54556</v>
          </cell>
          <cell r="I17">
            <v>29705.699999999997</v>
          </cell>
        </row>
        <row r="18">
          <cell r="B18">
            <v>37408</v>
          </cell>
          <cell r="C18">
            <v>53820</v>
          </cell>
          <cell r="I18">
            <v>28776.39</v>
          </cell>
        </row>
        <row r="19">
          <cell r="B19">
            <v>37438</v>
          </cell>
          <cell r="C19">
            <v>53196</v>
          </cell>
          <cell r="I19">
            <v>29815.919999999998</v>
          </cell>
        </row>
        <row r="20">
          <cell r="B20">
            <v>37469</v>
          </cell>
          <cell r="C20">
            <v>52592</v>
          </cell>
          <cell r="I20">
            <v>27809.1</v>
          </cell>
        </row>
        <row r="21">
          <cell r="B21">
            <v>37500</v>
          </cell>
          <cell r="C21">
            <v>51919</v>
          </cell>
          <cell r="I21">
            <v>27237.059999999998</v>
          </cell>
        </row>
        <row r="22">
          <cell r="B22">
            <v>37530</v>
          </cell>
          <cell r="C22">
            <v>51231</v>
          </cell>
          <cell r="I22">
            <v>27034.62</v>
          </cell>
        </row>
        <row r="23">
          <cell r="B23">
            <v>37561</v>
          </cell>
          <cell r="C23">
            <v>50749</v>
          </cell>
          <cell r="I23">
            <v>26200.469999999998</v>
          </cell>
        </row>
        <row r="24">
          <cell r="B24">
            <v>37591</v>
          </cell>
          <cell r="C24">
            <v>50022</v>
          </cell>
          <cell r="I24">
            <v>25578.36</v>
          </cell>
        </row>
        <row r="25">
          <cell r="B25">
            <v>37622</v>
          </cell>
          <cell r="C25">
            <v>49418</v>
          </cell>
          <cell r="I25">
            <v>25417.5</v>
          </cell>
        </row>
        <row r="26">
          <cell r="B26">
            <v>37653</v>
          </cell>
          <cell r="C26">
            <v>48867</v>
          </cell>
          <cell r="I26">
            <v>19826.309999999998</v>
          </cell>
        </row>
        <row r="27">
          <cell r="B27">
            <v>37681</v>
          </cell>
          <cell r="C27">
            <v>48209</v>
          </cell>
          <cell r="I27">
            <v>19315.649999999998</v>
          </cell>
        </row>
        <row r="28">
          <cell r="B28">
            <v>37712</v>
          </cell>
          <cell r="C28">
            <v>47678</v>
          </cell>
          <cell r="I28">
            <v>18798.329999999998</v>
          </cell>
        </row>
        <row r="29">
          <cell r="B29">
            <v>37742</v>
          </cell>
          <cell r="C29">
            <v>47151</v>
          </cell>
          <cell r="I29">
            <v>18249.63</v>
          </cell>
        </row>
        <row r="30">
          <cell r="B30">
            <v>37773</v>
          </cell>
          <cell r="C30">
            <v>46508</v>
          </cell>
          <cell r="I30">
            <v>17730.809999999998</v>
          </cell>
        </row>
        <row r="31">
          <cell r="B31">
            <v>37803</v>
          </cell>
          <cell r="C31">
            <v>45942</v>
          </cell>
          <cell r="I31">
            <v>17494.23</v>
          </cell>
        </row>
        <row r="32">
          <cell r="B32">
            <v>37834</v>
          </cell>
          <cell r="C32">
            <v>45489</v>
          </cell>
          <cell r="I32">
            <v>17118.3</v>
          </cell>
        </row>
        <row r="33">
          <cell r="B33">
            <v>37865</v>
          </cell>
          <cell r="C33">
            <v>44899</v>
          </cell>
          <cell r="I33">
            <v>16743.96</v>
          </cell>
        </row>
        <row r="34">
          <cell r="B34">
            <v>37895</v>
          </cell>
          <cell r="C34">
            <v>44280</v>
          </cell>
          <cell r="I34">
            <v>16377.66</v>
          </cell>
        </row>
        <row r="35">
          <cell r="B35">
            <v>37926</v>
          </cell>
          <cell r="C35">
            <v>43875</v>
          </cell>
          <cell r="I35">
            <v>16058.699999999999</v>
          </cell>
        </row>
        <row r="36">
          <cell r="B36">
            <v>37956</v>
          </cell>
          <cell r="C36">
            <v>43222</v>
          </cell>
          <cell r="I36">
            <v>15678.75</v>
          </cell>
        </row>
        <row r="37">
          <cell r="B37">
            <v>37987</v>
          </cell>
          <cell r="C37">
            <v>42768</v>
          </cell>
          <cell r="I37">
            <v>15500.76</v>
          </cell>
        </row>
        <row r="38">
          <cell r="B38">
            <v>38018</v>
          </cell>
          <cell r="C38">
            <v>42271</v>
          </cell>
          <cell r="I38">
            <v>15169.439999999999</v>
          </cell>
        </row>
        <row r="39">
          <cell r="B39">
            <v>38047</v>
          </cell>
          <cell r="C39">
            <v>41711</v>
          </cell>
          <cell r="I39">
            <v>14898.39</v>
          </cell>
        </row>
        <row r="40">
          <cell r="B40">
            <v>38078</v>
          </cell>
          <cell r="C40">
            <v>41243</v>
          </cell>
          <cell r="I40">
            <v>14601.269999999999</v>
          </cell>
        </row>
        <row r="41">
          <cell r="B41">
            <v>38108</v>
          </cell>
          <cell r="C41">
            <v>40804</v>
          </cell>
          <cell r="I41">
            <v>14333.97</v>
          </cell>
        </row>
        <row r="42">
          <cell r="B42">
            <v>38139</v>
          </cell>
          <cell r="C42">
            <v>40219</v>
          </cell>
          <cell r="I42">
            <v>14045.31</v>
          </cell>
        </row>
        <row r="43">
          <cell r="B43">
            <v>38169</v>
          </cell>
          <cell r="C43">
            <v>39746</v>
          </cell>
          <cell r="I43">
            <v>13746.449999999999</v>
          </cell>
        </row>
        <row r="44">
          <cell r="B44">
            <v>38200</v>
          </cell>
          <cell r="C44">
            <v>39293</v>
          </cell>
          <cell r="I44">
            <v>13431.66</v>
          </cell>
        </row>
        <row r="45">
          <cell r="B45">
            <v>38231</v>
          </cell>
          <cell r="C45">
            <v>38756</v>
          </cell>
          <cell r="I45">
            <v>13172.07</v>
          </cell>
        </row>
        <row r="46">
          <cell r="B46">
            <v>38261</v>
          </cell>
          <cell r="C46">
            <v>38386</v>
          </cell>
          <cell r="I46">
            <v>12898.65</v>
          </cell>
        </row>
        <row r="47">
          <cell r="B47">
            <v>38292</v>
          </cell>
          <cell r="C47">
            <v>37879</v>
          </cell>
          <cell r="I47">
            <v>12683.369999999999</v>
          </cell>
        </row>
        <row r="48">
          <cell r="B48">
            <v>38322</v>
          </cell>
          <cell r="C48">
            <v>37479</v>
          </cell>
          <cell r="I48">
            <v>12413.189999999999</v>
          </cell>
        </row>
        <row r="49">
          <cell r="B49">
            <v>38353</v>
          </cell>
          <cell r="C49">
            <v>37026</v>
          </cell>
          <cell r="I49">
            <v>12186.63</v>
          </cell>
        </row>
        <row r="50">
          <cell r="B50">
            <v>38384</v>
          </cell>
          <cell r="C50">
            <v>36582</v>
          </cell>
          <cell r="I50">
            <v>11969.789999999999</v>
          </cell>
        </row>
        <row r="51">
          <cell r="B51">
            <v>38412</v>
          </cell>
          <cell r="C51">
            <v>36119</v>
          </cell>
          <cell r="I51">
            <v>11719.529999999999</v>
          </cell>
        </row>
        <row r="52">
          <cell r="B52">
            <v>38443</v>
          </cell>
          <cell r="C52">
            <v>35685</v>
          </cell>
          <cell r="I52">
            <v>11501.88</v>
          </cell>
        </row>
        <row r="53">
          <cell r="B53">
            <v>38473</v>
          </cell>
          <cell r="C53">
            <v>35212</v>
          </cell>
          <cell r="I53">
            <v>11292.42</v>
          </cell>
        </row>
        <row r="54">
          <cell r="B54">
            <v>38504</v>
          </cell>
          <cell r="C54">
            <v>34808</v>
          </cell>
          <cell r="I54">
            <v>11066.07</v>
          </cell>
        </row>
        <row r="55">
          <cell r="B55">
            <v>38534</v>
          </cell>
          <cell r="I55">
            <v>9819.42</v>
          </cell>
        </row>
        <row r="56">
          <cell r="B56">
            <v>38565</v>
          </cell>
          <cell r="I56">
            <v>9642.6</v>
          </cell>
        </row>
        <row r="57">
          <cell r="B57">
            <v>38596</v>
          </cell>
          <cell r="I57">
            <v>9425.0399999999991</v>
          </cell>
        </row>
        <row r="58">
          <cell r="B58">
            <v>38626</v>
          </cell>
          <cell r="I58">
            <v>9263.0399999999991</v>
          </cell>
        </row>
        <row r="59">
          <cell r="B59">
            <v>38657</v>
          </cell>
          <cell r="I59">
            <v>9088.32</v>
          </cell>
        </row>
        <row r="60">
          <cell r="B60">
            <v>38687</v>
          </cell>
          <cell r="I60">
            <v>8863.83</v>
          </cell>
        </row>
        <row r="61">
          <cell r="B61">
            <v>38718</v>
          </cell>
          <cell r="I61">
            <v>8705.61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61"/>
  <sheetViews>
    <sheetView tabSelected="1" zoomScale="85" workbookViewId="0">
      <selection activeCell="F6" sqref="F6"/>
    </sheetView>
  </sheetViews>
  <sheetFormatPr defaultRowHeight="12.75"/>
  <cols>
    <col min="1" max="1" width="22.28515625" style="30" bestFit="1" customWidth="1"/>
    <col min="2" max="2" width="20.140625" style="86" customWidth="1"/>
    <col min="3" max="3" width="15.7109375" customWidth="1"/>
    <col min="4" max="4" width="20.7109375" customWidth="1"/>
    <col min="5" max="5" width="13.85546875" style="30" customWidth="1"/>
    <col min="6" max="6" width="20.42578125" style="30" customWidth="1"/>
    <col min="7" max="7" width="13.85546875" customWidth="1"/>
    <col min="9" max="9" width="9.28515625" bestFit="1" customWidth="1"/>
    <col min="10" max="11" width="11.5703125" style="105" bestFit="1" customWidth="1"/>
    <col min="12" max="12" width="9.28515625" style="105" customWidth="1"/>
    <col min="13" max="13" width="9.28515625" style="105" bestFit="1" customWidth="1"/>
    <col min="14" max="15" width="9.28515625" bestFit="1" customWidth="1"/>
    <col min="16" max="16" width="9.28515625" customWidth="1"/>
    <col min="17" max="17" width="9.140625" style="75"/>
  </cols>
  <sheetData>
    <row r="1" spans="1:17" ht="13.5" thickBot="1">
      <c r="N1" s="110">
        <f>SUM(N7:N61)</f>
        <v>1133306.8500000001</v>
      </c>
    </row>
    <row r="2" spans="1:17">
      <c r="C2" s="96" t="s">
        <v>36</v>
      </c>
    </row>
    <row r="3" spans="1:17">
      <c r="A3" s="30" t="s">
        <v>32</v>
      </c>
      <c r="B3" s="87">
        <v>37073</v>
      </c>
      <c r="C3" s="97" t="str">
        <f>'3% Unwind Small VPP'!E3</f>
        <v>4 Y - 7 M</v>
      </c>
      <c r="I3" s="98"/>
      <c r="N3" s="105"/>
    </row>
    <row r="4" spans="1:17">
      <c r="A4" s="30" t="s">
        <v>74</v>
      </c>
      <c r="B4" s="87">
        <v>38747</v>
      </c>
      <c r="I4" s="98"/>
      <c r="N4" s="105"/>
    </row>
    <row r="5" spans="1:17">
      <c r="A5" s="30" t="s">
        <v>35</v>
      </c>
      <c r="B5" s="87">
        <v>37063</v>
      </c>
      <c r="I5" s="98"/>
      <c r="L5" s="114">
        <v>6</v>
      </c>
      <c r="N5" s="105"/>
      <c r="O5" s="106"/>
      <c r="P5" s="106"/>
    </row>
    <row r="6" spans="1:17" ht="14.25">
      <c r="B6" s="87"/>
      <c r="J6" s="107" t="s">
        <v>96</v>
      </c>
      <c r="K6" s="107" t="s">
        <v>97</v>
      </c>
      <c r="L6" s="107" t="s">
        <v>94</v>
      </c>
      <c r="M6" s="108" t="s">
        <v>50</v>
      </c>
      <c r="N6" s="109">
        <v>0.03</v>
      </c>
      <c r="Q6" s="108" t="s">
        <v>95</v>
      </c>
    </row>
    <row r="7" spans="1:17">
      <c r="A7" s="30" t="s">
        <v>75</v>
      </c>
      <c r="B7" s="91" t="s">
        <v>85</v>
      </c>
      <c r="I7" s="98">
        <v>37073</v>
      </c>
      <c r="J7" s="105">
        <v>61508</v>
      </c>
      <c r="K7" s="105">
        <v>1193221</v>
      </c>
      <c r="L7" s="105">
        <f>Q7*$L$5</f>
        <v>177444</v>
      </c>
      <c r="M7" s="105">
        <f>K7+J7+L7</f>
        <v>1432173</v>
      </c>
      <c r="N7" s="105">
        <f t="shared" ref="N7:N38" si="0">$N$6*M7</f>
        <v>42965.189999999995</v>
      </c>
      <c r="O7" s="106">
        <f>M7-N7</f>
        <v>1389207.81</v>
      </c>
      <c r="Q7" s="105">
        <f>[6]Results!$H6</f>
        <v>29574</v>
      </c>
    </row>
    <row r="8" spans="1:17">
      <c r="A8" s="30" t="s">
        <v>81</v>
      </c>
      <c r="B8" s="88">
        <v>2</v>
      </c>
      <c r="I8" s="98">
        <v>37104</v>
      </c>
      <c r="J8" s="105">
        <v>60752</v>
      </c>
      <c r="K8" s="105">
        <v>1294839</v>
      </c>
      <c r="L8" s="105">
        <f t="shared" ref="L8:L61" si="1">Q8*$L$5</f>
        <v>168144</v>
      </c>
      <c r="M8" s="105">
        <f t="shared" ref="M8:M61" si="2">K8+J8+L8</f>
        <v>1523735</v>
      </c>
      <c r="N8" s="105">
        <f t="shared" si="0"/>
        <v>45712.049999999996</v>
      </c>
      <c r="O8" s="106">
        <f t="shared" ref="O8:O61" si="3">M8-N8</f>
        <v>1478022.95</v>
      </c>
      <c r="Q8" s="105">
        <f>[6]Results!$H7</f>
        <v>28024</v>
      </c>
    </row>
    <row r="9" spans="1:17">
      <c r="A9" s="30" t="s">
        <v>80</v>
      </c>
      <c r="B9" s="88">
        <v>2</v>
      </c>
      <c r="I9" s="98">
        <v>37135</v>
      </c>
      <c r="J9" s="105">
        <v>60109</v>
      </c>
      <c r="K9" s="105">
        <v>1246703</v>
      </c>
      <c r="L9" s="105">
        <f t="shared" si="1"/>
        <v>160920</v>
      </c>
      <c r="M9" s="105">
        <f t="shared" si="2"/>
        <v>1467732</v>
      </c>
      <c r="N9" s="105">
        <f t="shared" si="0"/>
        <v>44031.96</v>
      </c>
      <c r="O9" s="106">
        <f t="shared" si="3"/>
        <v>1423700.04</v>
      </c>
      <c r="Q9" s="105">
        <f>[6]Results!$H8</f>
        <v>26820</v>
      </c>
    </row>
    <row r="10" spans="1:17">
      <c r="A10" s="30" t="s">
        <v>82</v>
      </c>
      <c r="B10" s="88">
        <v>2</v>
      </c>
      <c r="I10" s="98">
        <v>37165</v>
      </c>
      <c r="J10" s="105">
        <v>59392</v>
      </c>
      <c r="K10" s="105">
        <v>1269876</v>
      </c>
      <c r="L10" s="105">
        <f t="shared" si="1"/>
        <v>152148</v>
      </c>
      <c r="M10" s="105">
        <f t="shared" si="2"/>
        <v>1481416</v>
      </c>
      <c r="N10" s="105">
        <f t="shared" si="0"/>
        <v>44442.479999999996</v>
      </c>
      <c r="O10" s="106">
        <f t="shared" si="3"/>
        <v>1436973.52</v>
      </c>
      <c r="Q10" s="105">
        <f>[6]Results!$H9</f>
        <v>25358</v>
      </c>
    </row>
    <row r="11" spans="1:17">
      <c r="I11" s="98">
        <v>37196</v>
      </c>
      <c r="J11" s="105">
        <v>58646</v>
      </c>
      <c r="K11" s="105">
        <v>1178164</v>
      </c>
      <c r="L11" s="105">
        <f t="shared" si="1"/>
        <v>143640</v>
      </c>
      <c r="M11" s="105">
        <f t="shared" si="2"/>
        <v>1380450</v>
      </c>
      <c r="N11" s="105">
        <f t="shared" si="0"/>
        <v>41413.5</v>
      </c>
      <c r="O11" s="106">
        <f t="shared" si="3"/>
        <v>1339036.5</v>
      </c>
      <c r="Q11" s="105">
        <f>[6]Results!$H10</f>
        <v>23940</v>
      </c>
    </row>
    <row r="12" spans="1:17">
      <c r="A12" s="30" t="s">
        <v>76</v>
      </c>
      <c r="B12" s="87" t="s">
        <v>66</v>
      </c>
      <c r="C12" s="30"/>
      <c r="E12" s="92"/>
      <c r="F12" s="92"/>
      <c r="I12" s="98">
        <v>37226</v>
      </c>
      <c r="J12" s="105">
        <v>57881</v>
      </c>
      <c r="K12" s="105">
        <v>1103554</v>
      </c>
      <c r="L12" s="105">
        <f t="shared" si="1"/>
        <v>139128</v>
      </c>
      <c r="M12" s="105">
        <f t="shared" si="2"/>
        <v>1300563</v>
      </c>
      <c r="N12" s="105">
        <f t="shared" si="0"/>
        <v>39016.89</v>
      </c>
      <c r="O12" s="106">
        <f t="shared" si="3"/>
        <v>1261546.1100000001</v>
      </c>
      <c r="Q12" s="105">
        <f>[6]Results!$H11</f>
        <v>23188</v>
      </c>
    </row>
    <row r="13" spans="1:17">
      <c r="A13" s="30" t="s">
        <v>77</v>
      </c>
      <c r="B13" s="87"/>
      <c r="F13" s="104"/>
      <c r="I13" s="98">
        <v>37257</v>
      </c>
      <c r="J13" s="105">
        <v>57276</v>
      </c>
      <c r="K13" s="105">
        <v>1019303</v>
      </c>
      <c r="L13" s="105">
        <f t="shared" si="1"/>
        <v>133734</v>
      </c>
      <c r="M13" s="105">
        <f t="shared" si="2"/>
        <v>1210313</v>
      </c>
      <c r="N13" s="105">
        <f t="shared" si="0"/>
        <v>36309.39</v>
      </c>
      <c r="O13" s="106">
        <f t="shared" si="3"/>
        <v>1174003.6100000001</v>
      </c>
      <c r="Q13" s="105">
        <f>[6]Results!$H12</f>
        <v>22289</v>
      </c>
    </row>
    <row r="14" spans="1:17">
      <c r="I14" s="98">
        <v>37288</v>
      </c>
      <c r="J14" s="105">
        <v>56511</v>
      </c>
      <c r="K14" s="105">
        <v>943072</v>
      </c>
      <c r="L14" s="105">
        <f t="shared" si="1"/>
        <v>127512</v>
      </c>
      <c r="M14" s="105">
        <f t="shared" si="2"/>
        <v>1127095</v>
      </c>
      <c r="N14" s="105">
        <f t="shared" si="0"/>
        <v>33812.85</v>
      </c>
      <c r="O14" s="106">
        <f t="shared" si="3"/>
        <v>1093282.1499999999</v>
      </c>
      <c r="Q14" s="105">
        <f>[6]Results!$H13</f>
        <v>21252</v>
      </c>
    </row>
    <row r="15" spans="1:17">
      <c r="C15" s="92" t="str">
        <f>IF(B9=1,"Bid","Offer")</f>
        <v>Offer</v>
      </c>
      <c r="I15" s="98">
        <v>37316</v>
      </c>
      <c r="J15" s="105">
        <v>55916</v>
      </c>
      <c r="K15" s="105">
        <v>901182</v>
      </c>
      <c r="L15" s="105">
        <f t="shared" si="1"/>
        <v>121644</v>
      </c>
      <c r="M15" s="105">
        <f t="shared" si="2"/>
        <v>1078742</v>
      </c>
      <c r="N15" s="105">
        <f t="shared" si="0"/>
        <v>32362.26</v>
      </c>
      <c r="O15" s="106">
        <f t="shared" si="3"/>
        <v>1046379.74</v>
      </c>
      <c r="Q15" s="105">
        <f>[6]Results!$H14</f>
        <v>20274</v>
      </c>
    </row>
    <row r="16" spans="1:17">
      <c r="A16" s="30" t="s">
        <v>78</v>
      </c>
      <c r="B16" s="88">
        <v>0</v>
      </c>
      <c r="C16" s="90">
        <f ca="1">'3% Unwind Small VPP'!H8</f>
        <v>3.7600720162867565</v>
      </c>
      <c r="D16" s="94" t="str">
        <f>IF(OR(AND(B$9=1,B16&gt;0),AND(B$9=2,B16&lt;0)),"Check Spread","")</f>
        <v/>
      </c>
      <c r="G16" s="94"/>
      <c r="I16" s="98">
        <v>37347</v>
      </c>
      <c r="J16" s="105">
        <v>55136</v>
      </c>
      <c r="K16" s="105">
        <v>856748</v>
      </c>
      <c r="L16" s="105">
        <f t="shared" si="1"/>
        <v>115920</v>
      </c>
      <c r="M16" s="105">
        <f t="shared" si="2"/>
        <v>1027804</v>
      </c>
      <c r="N16" s="105">
        <f t="shared" si="0"/>
        <v>30834.12</v>
      </c>
      <c r="O16" s="106">
        <f t="shared" si="3"/>
        <v>996969.88</v>
      </c>
      <c r="Q16" s="105">
        <f>[6]Results!$H15</f>
        <v>19320</v>
      </c>
    </row>
    <row r="17" spans="1:17">
      <c r="A17" s="30" t="s">
        <v>79</v>
      </c>
      <c r="B17" s="88">
        <v>0</v>
      </c>
      <c r="C17" s="90">
        <f ca="1">'3% Unwind Small VPP'!K8</f>
        <v>0</v>
      </c>
      <c r="D17" s="94" t="str">
        <f>IF(OR(AND(B$9=1,B17&gt;0),AND(B$9=2,B17&lt;0)),"Check Spread","")</f>
        <v/>
      </c>
      <c r="G17" s="94"/>
      <c r="I17" s="98">
        <v>37377</v>
      </c>
      <c r="J17" s="105">
        <v>54556</v>
      </c>
      <c r="K17" s="105">
        <v>826266</v>
      </c>
      <c r="L17" s="105">
        <f t="shared" si="1"/>
        <v>109368</v>
      </c>
      <c r="M17" s="105">
        <f t="shared" si="2"/>
        <v>990190</v>
      </c>
      <c r="N17" s="105">
        <f t="shared" si="0"/>
        <v>29705.699999999997</v>
      </c>
      <c r="O17" s="106">
        <f t="shared" si="3"/>
        <v>960484.3</v>
      </c>
      <c r="Q17" s="105">
        <f>[6]Results!$H16</f>
        <v>18228</v>
      </c>
    </row>
    <row r="18" spans="1:17">
      <c r="B18" s="88"/>
      <c r="C18" s="93"/>
      <c r="D18" s="94" t="str">
        <f>IF(OR(AND(B$9=1,B18&gt;0),AND(B$9=2,B18&lt;0)),"Check Spread","")</f>
        <v/>
      </c>
      <c r="G18" s="94"/>
      <c r="I18" s="98">
        <v>37408</v>
      </c>
      <c r="J18" s="105">
        <v>53820</v>
      </c>
      <c r="K18" s="105">
        <v>801353</v>
      </c>
      <c r="L18" s="105">
        <f t="shared" si="1"/>
        <v>104040</v>
      </c>
      <c r="M18" s="105">
        <f t="shared" si="2"/>
        <v>959213</v>
      </c>
      <c r="N18" s="105">
        <f t="shared" si="0"/>
        <v>28776.39</v>
      </c>
      <c r="O18" s="106">
        <f t="shared" si="3"/>
        <v>930436.61</v>
      </c>
      <c r="Q18" s="105">
        <f>[6]Results!$H17</f>
        <v>17340</v>
      </c>
    </row>
    <row r="19" spans="1:17">
      <c r="E19" s="73"/>
      <c r="I19" s="98">
        <v>37438</v>
      </c>
      <c r="J19" s="105">
        <v>53196</v>
      </c>
      <c r="K19" s="105">
        <v>838926</v>
      </c>
      <c r="L19" s="105">
        <f t="shared" si="1"/>
        <v>101742</v>
      </c>
      <c r="M19" s="105">
        <f t="shared" si="2"/>
        <v>993864</v>
      </c>
      <c r="N19" s="105">
        <f t="shared" si="0"/>
        <v>29815.919999999998</v>
      </c>
      <c r="O19" s="106">
        <f t="shared" si="3"/>
        <v>964048.08</v>
      </c>
      <c r="Q19" s="105">
        <f>[6]Results!$H18</f>
        <v>16957</v>
      </c>
    </row>
    <row r="20" spans="1:17">
      <c r="G20" s="95"/>
      <c r="I20" s="98">
        <v>37469</v>
      </c>
      <c r="J20" s="105">
        <v>52592</v>
      </c>
      <c r="K20" s="105">
        <v>777286</v>
      </c>
      <c r="L20" s="105">
        <f t="shared" si="1"/>
        <v>97092</v>
      </c>
      <c r="M20" s="105">
        <f t="shared" si="2"/>
        <v>926970</v>
      </c>
      <c r="N20" s="105">
        <f t="shared" si="0"/>
        <v>27809.1</v>
      </c>
      <c r="O20" s="106">
        <f t="shared" si="3"/>
        <v>899160.9</v>
      </c>
      <c r="Q20" s="105">
        <f>[6]Results!$H19</f>
        <v>16182</v>
      </c>
    </row>
    <row r="21" spans="1:17">
      <c r="B21" s="138"/>
      <c r="C21" s="137" t="s">
        <v>113</v>
      </c>
      <c r="D21" s="136" t="s">
        <v>114</v>
      </c>
      <c r="I21" s="98">
        <v>37500</v>
      </c>
      <c r="J21" s="105">
        <v>51919</v>
      </c>
      <c r="K21" s="105">
        <v>763103</v>
      </c>
      <c r="L21" s="105">
        <f t="shared" si="1"/>
        <v>92880</v>
      </c>
      <c r="M21" s="105">
        <f t="shared" si="2"/>
        <v>907902</v>
      </c>
      <c r="N21" s="105">
        <f t="shared" si="0"/>
        <v>27237.059999999998</v>
      </c>
      <c r="O21" s="106">
        <f t="shared" si="3"/>
        <v>880664.94</v>
      </c>
      <c r="Q21" s="105">
        <f>[6]Results!$H20</f>
        <v>15480</v>
      </c>
    </row>
    <row r="22" spans="1:17">
      <c r="B22" s="139" t="s">
        <v>110</v>
      </c>
      <c r="C22" s="103">
        <f ca="1">'3% Unwind Small VPP'!R8</f>
        <v>3.7600720162867565</v>
      </c>
      <c r="D22" s="128">
        <f ca="1">'3% Unwind Large VPP + Oil'!R8</f>
        <v>3.7965924814799488</v>
      </c>
      <c r="I22" s="98">
        <v>37530</v>
      </c>
      <c r="J22" s="105">
        <v>51231</v>
      </c>
      <c r="K22" s="105">
        <v>761573</v>
      </c>
      <c r="L22" s="105">
        <f t="shared" si="1"/>
        <v>88350</v>
      </c>
      <c r="M22" s="105">
        <f t="shared" si="2"/>
        <v>901154</v>
      </c>
      <c r="N22" s="105">
        <f t="shared" si="0"/>
        <v>27034.62</v>
      </c>
      <c r="O22" s="106">
        <f t="shared" si="3"/>
        <v>874119.38</v>
      </c>
      <c r="Q22" s="105">
        <f>[6]Results!$H21</f>
        <v>14725</v>
      </c>
    </row>
    <row r="23" spans="1:17">
      <c r="B23" s="140" t="s">
        <v>111</v>
      </c>
      <c r="C23" s="102">
        <f>'3% Unwind Small VPP'!S10</f>
        <v>4.8099999999999996</v>
      </c>
      <c r="D23" s="129">
        <f>'3% Unwind Large VPP + Oil'!S10</f>
        <v>4.7549999999999999</v>
      </c>
      <c r="I23" s="98">
        <v>37561</v>
      </c>
      <c r="J23" s="105">
        <v>50749</v>
      </c>
      <c r="K23" s="105">
        <v>738900</v>
      </c>
      <c r="L23" s="105">
        <f t="shared" si="1"/>
        <v>83700</v>
      </c>
      <c r="M23" s="105">
        <f t="shared" si="2"/>
        <v>873349</v>
      </c>
      <c r="N23" s="105">
        <f t="shared" si="0"/>
        <v>26200.469999999998</v>
      </c>
      <c r="O23" s="106">
        <f t="shared" si="3"/>
        <v>847148.53</v>
      </c>
      <c r="Q23" s="105">
        <f>[6]Results!$H22</f>
        <v>13950</v>
      </c>
    </row>
    <row r="24" spans="1:17">
      <c r="B24" s="141"/>
      <c r="C24" s="130">
        <f ca="1">C23-C22</f>
        <v>1.0499279837132431</v>
      </c>
      <c r="D24" s="131">
        <f ca="1">D23-D22</f>
        <v>0.95840751852005113</v>
      </c>
      <c r="I24" s="98">
        <v>37591</v>
      </c>
      <c r="J24" s="105">
        <v>50022</v>
      </c>
      <c r="K24" s="105">
        <v>722610</v>
      </c>
      <c r="L24" s="105">
        <f t="shared" si="1"/>
        <v>79980</v>
      </c>
      <c r="M24" s="105">
        <f t="shared" si="2"/>
        <v>852612</v>
      </c>
      <c r="N24" s="105">
        <f t="shared" si="0"/>
        <v>25578.36</v>
      </c>
      <c r="O24" s="106">
        <f t="shared" si="3"/>
        <v>827033.64</v>
      </c>
      <c r="Q24" s="105">
        <f>[6]Results!$H23</f>
        <v>13330</v>
      </c>
    </row>
    <row r="25" spans="1:17">
      <c r="B25" s="139" t="s">
        <v>87</v>
      </c>
      <c r="C25" s="101">
        <f ca="1">'3% Unwind Small VPP'!F8</f>
        <v>62239.66763458935</v>
      </c>
      <c r="D25" s="132">
        <f ca="1">'3% Unwind Large VPP + Oil'!F8</f>
        <v>989138.24330643169</v>
      </c>
      <c r="E25" s="73"/>
      <c r="F25" s="92"/>
      <c r="H25" s="92"/>
      <c r="I25" s="98">
        <v>37622</v>
      </c>
      <c r="J25" s="105">
        <v>49418</v>
      </c>
      <c r="K25" s="105">
        <v>721572</v>
      </c>
      <c r="L25" s="105">
        <f t="shared" si="1"/>
        <v>76260</v>
      </c>
      <c r="M25" s="105">
        <f t="shared" si="2"/>
        <v>847250</v>
      </c>
      <c r="N25" s="105">
        <f t="shared" si="0"/>
        <v>25417.5</v>
      </c>
      <c r="O25" s="106">
        <f t="shared" si="3"/>
        <v>821832.5</v>
      </c>
      <c r="Q25" s="105">
        <f>[6]Results!$H24</f>
        <v>12710</v>
      </c>
    </row>
    <row r="26" spans="1:17">
      <c r="B26" s="141"/>
      <c r="C26" s="133"/>
      <c r="D26" s="134"/>
      <c r="F26" s="100"/>
      <c r="H26" s="104"/>
      <c r="I26" s="98">
        <v>37653</v>
      </c>
      <c r="J26" s="105">
        <v>48867</v>
      </c>
      <c r="K26" s="105">
        <v>539770</v>
      </c>
      <c r="L26" s="105">
        <f t="shared" si="1"/>
        <v>72240</v>
      </c>
      <c r="M26" s="105">
        <f t="shared" si="2"/>
        <v>660877</v>
      </c>
      <c r="N26" s="105">
        <f t="shared" si="0"/>
        <v>19826.309999999998</v>
      </c>
      <c r="O26" s="106">
        <f t="shared" si="3"/>
        <v>641050.68999999994</v>
      </c>
      <c r="Q26" s="105">
        <f>[6]Results!$H25</f>
        <v>12040</v>
      </c>
    </row>
    <row r="27" spans="1:17" ht="15">
      <c r="B27" s="142" t="s">
        <v>109</v>
      </c>
      <c r="C27" s="135">
        <f ca="1">C25*C24</f>
        <v>65347.168746566793</v>
      </c>
      <c r="D27" s="115">
        <f ca="1">D25*D24</f>
        <v>947997.52924059972</v>
      </c>
      <c r="E27" s="143">
        <f ca="1">D27+C27</f>
        <v>1013344.6979871665</v>
      </c>
      <c r="F27" s="144" t="s">
        <v>115</v>
      </c>
      <c r="H27" s="30"/>
      <c r="I27" s="98">
        <v>37681</v>
      </c>
      <c r="J27" s="105">
        <v>48209</v>
      </c>
      <c r="K27" s="105">
        <v>524966</v>
      </c>
      <c r="L27" s="105">
        <f t="shared" si="1"/>
        <v>70680</v>
      </c>
      <c r="M27" s="105">
        <f t="shared" si="2"/>
        <v>643855</v>
      </c>
      <c r="N27" s="105">
        <f t="shared" si="0"/>
        <v>19315.649999999998</v>
      </c>
      <c r="O27" s="106">
        <f t="shared" si="3"/>
        <v>624539.35</v>
      </c>
      <c r="Q27" s="105">
        <f>[6]Results!$H26</f>
        <v>11780</v>
      </c>
    </row>
    <row r="28" spans="1:17">
      <c r="I28" s="98">
        <v>37712</v>
      </c>
      <c r="J28" s="105">
        <v>47678</v>
      </c>
      <c r="K28" s="105">
        <v>510533</v>
      </c>
      <c r="L28" s="105">
        <f t="shared" si="1"/>
        <v>68400</v>
      </c>
      <c r="M28" s="105">
        <f t="shared" si="2"/>
        <v>626611</v>
      </c>
      <c r="N28" s="105">
        <f t="shared" si="0"/>
        <v>18798.329999999998</v>
      </c>
      <c r="O28" s="106">
        <f t="shared" si="3"/>
        <v>607812.67000000004</v>
      </c>
      <c r="Q28" s="105">
        <f>[6]Results!$H27</f>
        <v>11400</v>
      </c>
    </row>
    <row r="29" spans="1:17">
      <c r="B29" s="99"/>
      <c r="C29" s="100"/>
      <c r="I29" s="98">
        <v>37742</v>
      </c>
      <c r="J29" s="105">
        <v>47151</v>
      </c>
      <c r="K29" s="105">
        <v>496070</v>
      </c>
      <c r="L29" s="105">
        <f t="shared" si="1"/>
        <v>65100</v>
      </c>
      <c r="M29" s="105">
        <f t="shared" si="2"/>
        <v>608321</v>
      </c>
      <c r="N29" s="105">
        <f t="shared" si="0"/>
        <v>18249.63</v>
      </c>
      <c r="O29" s="106">
        <f t="shared" si="3"/>
        <v>590071.37</v>
      </c>
      <c r="Q29" s="105">
        <f>[6]Results!$H28</f>
        <v>10850</v>
      </c>
    </row>
    <row r="30" spans="1:17">
      <c r="B30" s="99"/>
      <c r="C30" s="100"/>
      <c r="D30" s="111"/>
      <c r="E30" s="73"/>
      <c r="I30" s="98">
        <v>37773</v>
      </c>
      <c r="J30" s="105">
        <v>46508</v>
      </c>
      <c r="K30" s="105">
        <v>482419</v>
      </c>
      <c r="L30" s="105">
        <f t="shared" si="1"/>
        <v>62100</v>
      </c>
      <c r="M30" s="105">
        <f t="shared" si="2"/>
        <v>591027</v>
      </c>
      <c r="N30" s="105">
        <f t="shared" si="0"/>
        <v>17730.809999999998</v>
      </c>
      <c r="O30" s="106">
        <f t="shared" si="3"/>
        <v>573296.18999999994</v>
      </c>
      <c r="Q30" s="105">
        <f>[6]Results!$H29</f>
        <v>10350</v>
      </c>
    </row>
    <row r="31" spans="1:17">
      <c r="I31" s="98">
        <v>37803</v>
      </c>
      <c r="J31" s="105">
        <v>45942</v>
      </c>
      <c r="K31" s="105">
        <v>476935</v>
      </c>
      <c r="L31" s="105">
        <f t="shared" si="1"/>
        <v>60264</v>
      </c>
      <c r="M31" s="105">
        <f t="shared" si="2"/>
        <v>583141</v>
      </c>
      <c r="N31" s="105">
        <f t="shared" si="0"/>
        <v>17494.23</v>
      </c>
      <c r="O31" s="106">
        <f t="shared" si="3"/>
        <v>565646.77</v>
      </c>
      <c r="Q31" s="105">
        <f>[6]Results!$H30</f>
        <v>10044</v>
      </c>
    </row>
    <row r="32" spans="1:17">
      <c r="D32" s="111"/>
      <c r="G32" s="111"/>
      <c r="I32" s="98">
        <v>37834</v>
      </c>
      <c r="J32" s="105">
        <v>45489</v>
      </c>
      <c r="K32" s="105">
        <v>466903</v>
      </c>
      <c r="L32" s="105">
        <f t="shared" si="1"/>
        <v>58218</v>
      </c>
      <c r="M32" s="105">
        <f t="shared" si="2"/>
        <v>570610</v>
      </c>
      <c r="N32" s="105">
        <f t="shared" si="0"/>
        <v>17118.3</v>
      </c>
      <c r="O32" s="106">
        <f t="shared" si="3"/>
        <v>553491.69999999995</v>
      </c>
      <c r="Q32" s="105">
        <f>[6]Results!$H31</f>
        <v>9703</v>
      </c>
    </row>
    <row r="33" spans="9:17">
      <c r="I33" s="98">
        <v>37865</v>
      </c>
      <c r="J33" s="105">
        <v>44899</v>
      </c>
      <c r="K33" s="105">
        <v>457793</v>
      </c>
      <c r="L33" s="105">
        <f t="shared" si="1"/>
        <v>55440</v>
      </c>
      <c r="M33" s="105">
        <f t="shared" si="2"/>
        <v>558132</v>
      </c>
      <c r="N33" s="105">
        <f t="shared" si="0"/>
        <v>16743.96</v>
      </c>
      <c r="O33" s="106">
        <f t="shared" si="3"/>
        <v>541388.04</v>
      </c>
      <c r="Q33" s="105">
        <f>[6]Results!$H32</f>
        <v>9240</v>
      </c>
    </row>
    <row r="34" spans="9:17">
      <c r="I34" s="98">
        <v>37895</v>
      </c>
      <c r="J34" s="105">
        <v>44280</v>
      </c>
      <c r="K34" s="105">
        <v>448074</v>
      </c>
      <c r="L34" s="105">
        <f t="shared" si="1"/>
        <v>53568</v>
      </c>
      <c r="M34" s="105">
        <f t="shared" si="2"/>
        <v>545922</v>
      </c>
      <c r="N34" s="105">
        <f t="shared" si="0"/>
        <v>16377.66</v>
      </c>
      <c r="O34" s="106">
        <f t="shared" si="3"/>
        <v>529544.34</v>
      </c>
      <c r="Q34" s="105">
        <f>[6]Results!$H33</f>
        <v>8928</v>
      </c>
    </row>
    <row r="35" spans="9:17">
      <c r="I35" s="98">
        <v>37926</v>
      </c>
      <c r="J35" s="105">
        <v>43875</v>
      </c>
      <c r="K35" s="105">
        <v>439575</v>
      </c>
      <c r="L35" s="105">
        <f t="shared" si="1"/>
        <v>51840</v>
      </c>
      <c r="M35" s="105">
        <f t="shared" si="2"/>
        <v>535290</v>
      </c>
      <c r="N35" s="105">
        <f t="shared" si="0"/>
        <v>16058.699999999999</v>
      </c>
      <c r="O35" s="106">
        <f t="shared" si="3"/>
        <v>519231.3</v>
      </c>
      <c r="Q35" s="105">
        <f>[6]Results!$H34</f>
        <v>8640</v>
      </c>
    </row>
    <row r="36" spans="9:17">
      <c r="I36" s="98">
        <v>37956</v>
      </c>
      <c r="J36" s="105">
        <v>43222</v>
      </c>
      <c r="K36" s="105">
        <v>430485</v>
      </c>
      <c r="L36" s="105">
        <f t="shared" si="1"/>
        <v>48918</v>
      </c>
      <c r="M36" s="105">
        <f t="shared" si="2"/>
        <v>522625</v>
      </c>
      <c r="N36" s="105">
        <f t="shared" si="0"/>
        <v>15678.75</v>
      </c>
      <c r="O36" s="106">
        <f t="shared" si="3"/>
        <v>506946.25</v>
      </c>
      <c r="Q36" s="105">
        <f>[6]Results!$H35</f>
        <v>8153</v>
      </c>
    </row>
    <row r="37" spans="9:17">
      <c r="I37" s="98">
        <v>37987</v>
      </c>
      <c r="J37" s="105">
        <v>42768</v>
      </c>
      <c r="K37" s="105">
        <v>426494</v>
      </c>
      <c r="L37" s="105">
        <f t="shared" si="1"/>
        <v>47430</v>
      </c>
      <c r="M37" s="105">
        <f t="shared" si="2"/>
        <v>516692</v>
      </c>
      <c r="N37" s="105">
        <f t="shared" si="0"/>
        <v>15500.76</v>
      </c>
      <c r="O37" s="106">
        <f t="shared" si="3"/>
        <v>501191.24</v>
      </c>
      <c r="Q37" s="105">
        <f>[6]Results!$H36</f>
        <v>7905</v>
      </c>
    </row>
    <row r="38" spans="9:17">
      <c r="I38" s="98">
        <v>38018</v>
      </c>
      <c r="J38" s="105">
        <v>42271</v>
      </c>
      <c r="K38" s="105">
        <v>418137</v>
      </c>
      <c r="L38" s="105">
        <f t="shared" si="1"/>
        <v>45240</v>
      </c>
      <c r="M38" s="105">
        <f t="shared" si="2"/>
        <v>505648</v>
      </c>
      <c r="N38" s="105">
        <f t="shared" si="0"/>
        <v>15169.439999999999</v>
      </c>
      <c r="O38" s="106">
        <f t="shared" si="3"/>
        <v>490478.56</v>
      </c>
      <c r="Q38" s="105">
        <f>[6]Results!$H37</f>
        <v>7540</v>
      </c>
    </row>
    <row r="39" spans="9:17">
      <c r="I39" s="98">
        <v>38047</v>
      </c>
      <c r="J39" s="105">
        <v>41711</v>
      </c>
      <c r="K39" s="105">
        <v>410448</v>
      </c>
      <c r="L39" s="105">
        <f t="shared" si="1"/>
        <v>44454</v>
      </c>
      <c r="M39" s="105">
        <f t="shared" si="2"/>
        <v>496613</v>
      </c>
      <c r="N39" s="105">
        <f t="shared" ref="N39:N61" si="4">$N$6*M39</f>
        <v>14898.39</v>
      </c>
      <c r="O39" s="106">
        <f t="shared" si="3"/>
        <v>481714.61</v>
      </c>
      <c r="Q39" s="105">
        <f>[6]Results!$H38</f>
        <v>7409</v>
      </c>
    </row>
    <row r="40" spans="9:17">
      <c r="I40" s="98">
        <v>38078</v>
      </c>
      <c r="J40" s="105">
        <v>41243</v>
      </c>
      <c r="K40" s="105">
        <v>402266</v>
      </c>
      <c r="L40" s="105">
        <f t="shared" si="1"/>
        <v>43200</v>
      </c>
      <c r="M40" s="105">
        <f t="shared" si="2"/>
        <v>486709</v>
      </c>
      <c r="N40" s="105">
        <f t="shared" si="4"/>
        <v>14601.269999999999</v>
      </c>
      <c r="O40" s="106">
        <f t="shared" si="3"/>
        <v>472107.73</v>
      </c>
      <c r="Q40" s="105">
        <f>[6]Results!$H39</f>
        <v>7200</v>
      </c>
    </row>
    <row r="41" spans="9:17">
      <c r="I41" s="98">
        <v>38108</v>
      </c>
      <c r="J41" s="105">
        <v>40804</v>
      </c>
      <c r="K41" s="105">
        <v>394401</v>
      </c>
      <c r="L41" s="105">
        <f t="shared" si="1"/>
        <v>42594</v>
      </c>
      <c r="M41" s="105">
        <f t="shared" si="2"/>
        <v>477799</v>
      </c>
      <c r="N41" s="105">
        <f t="shared" si="4"/>
        <v>14333.97</v>
      </c>
      <c r="O41" s="106">
        <f t="shared" si="3"/>
        <v>463465.03</v>
      </c>
      <c r="Q41" s="105">
        <f>[6]Results!$H40</f>
        <v>7099</v>
      </c>
    </row>
    <row r="42" spans="9:17">
      <c r="I42" s="98">
        <v>38139</v>
      </c>
      <c r="J42" s="105">
        <v>40219</v>
      </c>
      <c r="K42" s="105">
        <v>386738</v>
      </c>
      <c r="L42" s="105">
        <f t="shared" si="1"/>
        <v>41220</v>
      </c>
      <c r="M42" s="105">
        <f t="shared" si="2"/>
        <v>468177</v>
      </c>
      <c r="N42" s="105">
        <f t="shared" si="4"/>
        <v>14045.31</v>
      </c>
      <c r="O42" s="106">
        <f t="shared" si="3"/>
        <v>454131.69</v>
      </c>
      <c r="Q42" s="105">
        <f>[6]Results!$H41</f>
        <v>6870</v>
      </c>
    </row>
    <row r="43" spans="9:17">
      <c r="I43" s="98">
        <v>38169</v>
      </c>
      <c r="J43" s="105">
        <v>39746</v>
      </c>
      <c r="K43" s="105">
        <v>379595</v>
      </c>
      <c r="L43" s="105">
        <f t="shared" si="1"/>
        <v>38874</v>
      </c>
      <c r="M43" s="105">
        <f t="shared" si="2"/>
        <v>458215</v>
      </c>
      <c r="N43" s="105">
        <f t="shared" si="4"/>
        <v>13746.449999999999</v>
      </c>
      <c r="O43" s="106">
        <f t="shared" si="3"/>
        <v>444468.55</v>
      </c>
      <c r="Q43" s="105">
        <f>[6]Results!$H42</f>
        <v>6479</v>
      </c>
    </row>
    <row r="44" spans="9:17">
      <c r="I44" s="98">
        <v>38200</v>
      </c>
      <c r="J44" s="105">
        <v>39293</v>
      </c>
      <c r="K44" s="105">
        <v>372345</v>
      </c>
      <c r="L44" s="105">
        <f t="shared" si="1"/>
        <v>36084</v>
      </c>
      <c r="M44" s="105">
        <f t="shared" si="2"/>
        <v>447722</v>
      </c>
      <c r="N44" s="105">
        <f t="shared" si="4"/>
        <v>13431.66</v>
      </c>
      <c r="O44" s="106">
        <f t="shared" si="3"/>
        <v>434290.34</v>
      </c>
      <c r="Q44" s="105">
        <f>[6]Results!$H43</f>
        <v>6014</v>
      </c>
    </row>
    <row r="45" spans="9:17">
      <c r="I45" s="98">
        <v>38231</v>
      </c>
      <c r="J45" s="105">
        <v>38756</v>
      </c>
      <c r="K45" s="105">
        <v>365393</v>
      </c>
      <c r="L45" s="105">
        <f t="shared" si="1"/>
        <v>34920</v>
      </c>
      <c r="M45" s="105">
        <f t="shared" si="2"/>
        <v>439069</v>
      </c>
      <c r="N45" s="105">
        <f t="shared" si="4"/>
        <v>13172.07</v>
      </c>
      <c r="O45" s="106">
        <f t="shared" si="3"/>
        <v>425896.93</v>
      </c>
      <c r="Q45" s="105">
        <f>[6]Results!$H44</f>
        <v>5820</v>
      </c>
    </row>
    <row r="46" spans="9:17">
      <c r="I46" s="98">
        <v>38261</v>
      </c>
      <c r="J46" s="105">
        <v>38386</v>
      </c>
      <c r="K46" s="105">
        <v>357531</v>
      </c>
      <c r="L46" s="105">
        <f t="shared" si="1"/>
        <v>34038</v>
      </c>
      <c r="M46" s="105">
        <f t="shared" si="2"/>
        <v>429955</v>
      </c>
      <c r="N46" s="105">
        <f t="shared" si="4"/>
        <v>12898.65</v>
      </c>
      <c r="O46" s="106">
        <f t="shared" si="3"/>
        <v>417056.35</v>
      </c>
      <c r="Q46" s="105">
        <f>[6]Results!$H45</f>
        <v>5673</v>
      </c>
    </row>
    <row r="47" spans="9:17">
      <c r="I47" s="98">
        <v>38292</v>
      </c>
      <c r="J47" s="105">
        <v>37879</v>
      </c>
      <c r="K47" s="105">
        <v>351060</v>
      </c>
      <c r="L47" s="105">
        <f t="shared" si="1"/>
        <v>33840</v>
      </c>
      <c r="M47" s="105">
        <f t="shared" si="2"/>
        <v>422779</v>
      </c>
      <c r="N47" s="105">
        <f t="shared" si="4"/>
        <v>12683.369999999999</v>
      </c>
      <c r="O47" s="106">
        <f t="shared" si="3"/>
        <v>410095.63</v>
      </c>
      <c r="Q47" s="105">
        <f>[6]Results!$H46</f>
        <v>5640</v>
      </c>
    </row>
    <row r="48" spans="9:17">
      <c r="I48" s="98">
        <v>38322</v>
      </c>
      <c r="J48" s="105">
        <v>37479</v>
      </c>
      <c r="K48" s="105">
        <v>344116</v>
      </c>
      <c r="L48" s="105">
        <f t="shared" si="1"/>
        <v>32178</v>
      </c>
      <c r="M48" s="105">
        <f t="shared" si="2"/>
        <v>413773</v>
      </c>
      <c r="N48" s="105">
        <f t="shared" si="4"/>
        <v>12413.189999999999</v>
      </c>
      <c r="O48" s="106">
        <f t="shared" si="3"/>
        <v>401359.81</v>
      </c>
      <c r="Q48" s="105">
        <f>[6]Results!$H47</f>
        <v>5363</v>
      </c>
    </row>
    <row r="49" spans="9:17">
      <c r="I49" s="98">
        <v>38353</v>
      </c>
      <c r="J49" s="105">
        <v>37026</v>
      </c>
      <c r="K49" s="105">
        <v>338877</v>
      </c>
      <c r="L49" s="105">
        <f t="shared" si="1"/>
        <v>30318</v>
      </c>
      <c r="M49" s="105">
        <f t="shared" si="2"/>
        <v>406221</v>
      </c>
      <c r="N49" s="105">
        <f t="shared" si="4"/>
        <v>12186.63</v>
      </c>
      <c r="O49" s="106">
        <f t="shared" si="3"/>
        <v>394034.37</v>
      </c>
      <c r="Q49" s="105">
        <f>[6]Results!$H48</f>
        <v>5053</v>
      </c>
    </row>
    <row r="50" spans="9:17">
      <c r="I50" s="98">
        <v>38384</v>
      </c>
      <c r="J50" s="105">
        <v>36582</v>
      </c>
      <c r="K50" s="105">
        <v>332507</v>
      </c>
      <c r="L50" s="105">
        <f t="shared" si="1"/>
        <v>29904</v>
      </c>
      <c r="M50" s="105">
        <f t="shared" si="2"/>
        <v>398993</v>
      </c>
      <c r="N50" s="105">
        <f t="shared" si="4"/>
        <v>11969.789999999999</v>
      </c>
      <c r="O50" s="106">
        <f t="shared" si="3"/>
        <v>387023.21</v>
      </c>
      <c r="Q50" s="105">
        <f>[6]Results!$H49</f>
        <v>4984</v>
      </c>
    </row>
    <row r="51" spans="9:17">
      <c r="I51" s="98">
        <v>38412</v>
      </c>
      <c r="J51" s="105">
        <v>36119</v>
      </c>
      <c r="K51" s="105">
        <v>326074</v>
      </c>
      <c r="L51" s="105">
        <f t="shared" si="1"/>
        <v>28458</v>
      </c>
      <c r="M51" s="105">
        <f t="shared" si="2"/>
        <v>390651</v>
      </c>
      <c r="N51" s="105">
        <f t="shared" si="4"/>
        <v>11719.529999999999</v>
      </c>
      <c r="O51" s="106">
        <f t="shared" si="3"/>
        <v>378931.47</v>
      </c>
      <c r="Q51" s="105">
        <f>[6]Results!$H50</f>
        <v>4743</v>
      </c>
    </row>
    <row r="52" spans="9:17">
      <c r="I52" s="98">
        <v>38443</v>
      </c>
      <c r="J52" s="105">
        <v>35685</v>
      </c>
      <c r="K52" s="105">
        <v>320171</v>
      </c>
      <c r="L52" s="105">
        <f t="shared" si="1"/>
        <v>27540</v>
      </c>
      <c r="M52" s="105">
        <f t="shared" si="2"/>
        <v>383396</v>
      </c>
      <c r="N52" s="105">
        <f t="shared" si="4"/>
        <v>11501.88</v>
      </c>
      <c r="O52" s="106">
        <f t="shared" si="3"/>
        <v>371894.12</v>
      </c>
      <c r="Q52" s="105">
        <f>[6]Results!$H51</f>
        <v>4590</v>
      </c>
    </row>
    <row r="53" spans="9:17">
      <c r="I53" s="98">
        <v>38473</v>
      </c>
      <c r="J53" s="105">
        <v>35212</v>
      </c>
      <c r="K53" s="105">
        <v>314046</v>
      </c>
      <c r="L53" s="105">
        <f t="shared" si="1"/>
        <v>27156</v>
      </c>
      <c r="M53" s="105">
        <f t="shared" si="2"/>
        <v>376414</v>
      </c>
      <c r="N53" s="105">
        <f t="shared" si="4"/>
        <v>11292.42</v>
      </c>
      <c r="O53" s="106">
        <f t="shared" si="3"/>
        <v>365121.58</v>
      </c>
      <c r="Q53" s="105">
        <f>[6]Results!$H52</f>
        <v>4526</v>
      </c>
    </row>
    <row r="54" spans="9:17">
      <c r="I54" s="98">
        <v>38504</v>
      </c>
      <c r="J54" s="105">
        <v>34808</v>
      </c>
      <c r="K54" s="105">
        <v>307781</v>
      </c>
      <c r="L54" s="105">
        <f t="shared" si="1"/>
        <v>26280</v>
      </c>
      <c r="M54" s="105">
        <f t="shared" si="2"/>
        <v>368869</v>
      </c>
      <c r="N54" s="105">
        <f t="shared" si="4"/>
        <v>11066.07</v>
      </c>
      <c r="O54" s="106">
        <f t="shared" si="3"/>
        <v>357802.93</v>
      </c>
      <c r="Q54" s="105">
        <f>[6]Results!$H53</f>
        <v>4380</v>
      </c>
    </row>
    <row r="55" spans="9:17">
      <c r="I55" s="98">
        <v>38534</v>
      </c>
      <c r="K55" s="105">
        <v>302018</v>
      </c>
      <c r="L55" s="105">
        <f t="shared" si="1"/>
        <v>25296</v>
      </c>
      <c r="M55" s="105">
        <f t="shared" si="2"/>
        <v>327314</v>
      </c>
      <c r="N55" s="105">
        <f t="shared" si="4"/>
        <v>9819.42</v>
      </c>
      <c r="O55" s="106">
        <f t="shared" si="3"/>
        <v>317494.58</v>
      </c>
      <c r="Q55" s="105">
        <f>[6]Results!$H54</f>
        <v>4216</v>
      </c>
    </row>
    <row r="56" spans="9:17">
      <c r="I56" s="98">
        <v>38565</v>
      </c>
      <c r="K56" s="105">
        <v>296310</v>
      </c>
      <c r="L56" s="105">
        <f t="shared" si="1"/>
        <v>25110</v>
      </c>
      <c r="M56" s="105">
        <f t="shared" si="2"/>
        <v>321420</v>
      </c>
      <c r="N56" s="105">
        <f t="shared" si="4"/>
        <v>9642.6</v>
      </c>
      <c r="O56" s="106">
        <f t="shared" si="3"/>
        <v>311777.40000000002</v>
      </c>
      <c r="Q56" s="105">
        <f>[6]Results!$H55</f>
        <v>4185</v>
      </c>
    </row>
    <row r="57" spans="9:17">
      <c r="I57" s="98">
        <v>38596</v>
      </c>
      <c r="K57" s="105">
        <v>290768</v>
      </c>
      <c r="L57" s="105">
        <f t="shared" si="1"/>
        <v>23400</v>
      </c>
      <c r="M57" s="105">
        <f t="shared" si="2"/>
        <v>314168</v>
      </c>
      <c r="N57" s="105">
        <f t="shared" si="4"/>
        <v>9425.0399999999991</v>
      </c>
      <c r="O57" s="106">
        <f t="shared" si="3"/>
        <v>304742.96000000002</v>
      </c>
      <c r="Q57" s="105">
        <f>[6]Results!$H56</f>
        <v>3900</v>
      </c>
    </row>
    <row r="58" spans="9:17">
      <c r="I58" s="98">
        <v>38626</v>
      </c>
      <c r="K58" s="105">
        <v>285518</v>
      </c>
      <c r="L58" s="105">
        <f t="shared" si="1"/>
        <v>23250</v>
      </c>
      <c r="M58" s="105">
        <f t="shared" si="2"/>
        <v>308768</v>
      </c>
      <c r="N58" s="105">
        <f t="shared" si="4"/>
        <v>9263.0399999999991</v>
      </c>
      <c r="O58" s="106">
        <f t="shared" si="3"/>
        <v>299504.96000000002</v>
      </c>
      <c r="Q58" s="105">
        <f>[6]Results!$H57</f>
        <v>3875</v>
      </c>
    </row>
    <row r="59" spans="9:17">
      <c r="I59" s="98">
        <v>38657</v>
      </c>
      <c r="K59" s="105">
        <v>279724</v>
      </c>
      <c r="L59" s="105">
        <f t="shared" si="1"/>
        <v>23220</v>
      </c>
      <c r="M59" s="105">
        <f t="shared" si="2"/>
        <v>302944</v>
      </c>
      <c r="N59" s="105">
        <f t="shared" si="4"/>
        <v>9088.32</v>
      </c>
      <c r="O59" s="106">
        <f t="shared" si="3"/>
        <v>293855.68</v>
      </c>
      <c r="Q59" s="105">
        <f>[6]Results!$H58</f>
        <v>3870</v>
      </c>
    </row>
    <row r="60" spans="9:17">
      <c r="I60" s="98">
        <v>38687</v>
      </c>
      <c r="K60" s="105">
        <v>274257</v>
      </c>
      <c r="L60" s="105">
        <f t="shared" si="1"/>
        <v>21204</v>
      </c>
      <c r="M60" s="105">
        <f t="shared" si="2"/>
        <v>295461</v>
      </c>
      <c r="N60" s="105">
        <f t="shared" si="4"/>
        <v>8863.83</v>
      </c>
      <c r="O60" s="106">
        <f t="shared" si="3"/>
        <v>286597.17</v>
      </c>
      <c r="Q60" s="105">
        <f>[6]Results!$H59</f>
        <v>3534</v>
      </c>
    </row>
    <row r="61" spans="9:17">
      <c r="I61" s="98">
        <v>38718</v>
      </c>
      <c r="K61" s="105">
        <v>269169</v>
      </c>
      <c r="L61" s="105">
        <f t="shared" si="1"/>
        <v>21018</v>
      </c>
      <c r="M61" s="105">
        <f t="shared" si="2"/>
        <v>290187</v>
      </c>
      <c r="N61" s="105">
        <f t="shared" si="4"/>
        <v>8705.61</v>
      </c>
      <c r="O61" s="106">
        <f t="shared" si="3"/>
        <v>281481.39</v>
      </c>
      <c r="Q61" s="105">
        <f>[6]Results!$H60</f>
        <v>3503</v>
      </c>
    </row>
  </sheetData>
  <phoneticPr fontId="16" type="noConversion"/>
  <pageMargins left="0.37" right="0.43" top="1" bottom="1" header="0.5" footer="0.5"/>
  <pageSetup scale="70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0"/>
  <sheetViews>
    <sheetView zoomScale="8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41" sqref="G10:G41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hidden="1" customWidth="1"/>
    <col min="14" max="15" width="19.28515625" style="22" hidden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6.28515625" style="18" customWidth="1"/>
    <col min="29" max="29" width="11.85546875" style="18" bestFit="1" customWidth="1"/>
    <col min="30" max="30" width="3.85546875" style="18" customWidth="1"/>
    <col min="31" max="31" width="13.85546875" style="18" customWidth="1"/>
    <col min="32" max="33" width="14.710937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3"/>
    </row>
    <row r="2" spans="1:33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3" ht="13.5" thickBot="1">
      <c r="A3" s="31">
        <f>'Inputs-Summary'!B3</f>
        <v>37073</v>
      </c>
      <c r="B3" s="32">
        <f>'Inputs-Summary'!B4</f>
        <v>38747</v>
      </c>
      <c r="C3" s="33">
        <f ca="1">IF(WEEKDAY(TODAY())=2,TODAY()-3,TODAY()-1)</f>
        <v>37062</v>
      </c>
      <c r="D3" s="33">
        <f>'Inputs-Summary'!B5</f>
        <v>37063</v>
      </c>
      <c r="E3" s="34" t="str">
        <f>CONCATENATE(INT(Z8/12)," Y - ",Z8-INT(Z8/12)*12," M")</f>
        <v>4 Y - 7 M</v>
      </c>
      <c r="F3" s="35">
        <f>'Inputs-Summary'!B10</f>
        <v>2</v>
      </c>
      <c r="G3" s="35">
        <f>'Inputs-Summary'!B9</f>
        <v>2</v>
      </c>
      <c r="H3" s="36">
        <f>'Inputs-Summary'!B8</f>
        <v>2</v>
      </c>
      <c r="I3" s="35" t="str">
        <f>'Inputs-Summary'!B12</f>
        <v>IF-HEHUB</v>
      </c>
      <c r="J3" s="35">
        <f>'Inputs-Summary'!B13</f>
        <v>0</v>
      </c>
      <c r="K3" s="37">
        <v>0</v>
      </c>
      <c r="L3" s="38"/>
    </row>
    <row r="4" spans="1:33">
      <c r="A4" s="76"/>
      <c r="B4" s="76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0-I</v>
      </c>
      <c r="N4" s="41">
        <f>J3</f>
        <v>0</v>
      </c>
      <c r="O4" s="41">
        <f>J3</f>
        <v>0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B4" s="43"/>
      <c r="AC4" s="44" t="s">
        <v>43</v>
      </c>
      <c r="AE4" s="44" t="s">
        <v>88</v>
      </c>
      <c r="AF4" s="44" t="s">
        <v>88</v>
      </c>
      <c r="AG4" s="44" t="s">
        <v>88</v>
      </c>
    </row>
    <row r="5" spans="1:33">
      <c r="A5" s="39" t="s">
        <v>47</v>
      </c>
      <c r="B5" s="39" t="str">
        <f>IF($H$3=1,"Daily","Monthly")</f>
        <v>Monthly</v>
      </c>
      <c r="C5" s="39"/>
      <c r="D5" s="39" t="str">
        <f>IF($H$3=1,"Daily","Monthly")</f>
        <v>Monthly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B5" s="43"/>
      <c r="AC5" s="47" t="s">
        <v>86</v>
      </c>
      <c r="AE5" s="47" t="s">
        <v>89</v>
      </c>
      <c r="AF5" s="47" t="s">
        <v>89</v>
      </c>
      <c r="AG5" s="47" t="s">
        <v>89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B6" s="43"/>
      <c r="AC6" s="47" t="s">
        <v>64</v>
      </c>
      <c r="AE6" s="47" t="s">
        <v>90</v>
      </c>
      <c r="AF6" s="47" t="s">
        <v>90</v>
      </c>
      <c r="AG6" s="47" t="s">
        <v>90</v>
      </c>
    </row>
    <row r="7" spans="1:33" ht="13.5" thickBot="1">
      <c r="A7" s="52"/>
      <c r="B7" s="52"/>
      <c r="C7" s="52"/>
      <c r="D7" s="52"/>
      <c r="H7" s="89">
        <f>'Inputs-Summary'!B16</f>
        <v>0</v>
      </c>
      <c r="K7" s="89">
        <f>'Inputs-Summary'!B17</f>
        <v>0</v>
      </c>
      <c r="N7" s="89">
        <f>'Inputs-Summary'!B18</f>
        <v>0</v>
      </c>
      <c r="W7" s="53"/>
      <c r="AC7" s="54"/>
      <c r="AE7" s="112" t="s">
        <v>91</v>
      </c>
      <c r="AF7" s="112" t="s">
        <v>93</v>
      </c>
      <c r="AG7" s="112" t="s">
        <v>92</v>
      </c>
    </row>
    <row r="8" spans="1:33" ht="13.5" thickBot="1">
      <c r="A8" s="55" t="s">
        <v>65</v>
      </c>
      <c r="B8" s="56"/>
      <c r="C8" s="56"/>
      <c r="D8" s="56">
        <f>SUM(D10:D370)</f>
        <v>67582.11</v>
      </c>
      <c r="E8" s="56">
        <f>SUM(E10:E370)</f>
        <v>67582.11</v>
      </c>
      <c r="F8" s="56">
        <f ca="1">SUM(F10:F370)</f>
        <v>62239.66763458935</v>
      </c>
      <c r="G8" s="57">
        <f ca="1">SUMPRODUCT($F10:$F370,G10:G370)/SUM($F10:$F370)</f>
        <v>3.7600720162867565</v>
      </c>
      <c r="H8" s="57">
        <f ca="1">SUMPRODUCT($F10:$F370,H10:H370)/SUM($F10:$F370)</f>
        <v>3.7600720162867565</v>
      </c>
      <c r="I8" s="57">
        <f ca="1">SUMPRODUCT($F10:$F370,I10:I370)/SUM($F10:$F370)</f>
        <v>3.7600720162867565</v>
      </c>
      <c r="J8" s="57">
        <f t="shared" ref="J8:S8" ca="1" si="0">SUMPRODUCT($F10:$F370,J10:J370)/SUM($F10:$F370)</f>
        <v>0</v>
      </c>
      <c r="K8" s="57">
        <f t="shared" ca="1" si="0"/>
        <v>0</v>
      </c>
      <c r="L8" s="57">
        <f t="shared" ca="1" si="0"/>
        <v>0</v>
      </c>
      <c r="M8" s="57" t="e">
        <f t="shared" ca="1" si="0"/>
        <v>#N/A</v>
      </c>
      <c r="N8" s="57" t="e">
        <f t="shared" ca="1" si="0"/>
        <v>#N/A</v>
      </c>
      <c r="O8" s="57" t="e">
        <f t="shared" ca="1" si="0"/>
        <v>#N/A</v>
      </c>
      <c r="P8" s="57"/>
      <c r="Q8" s="57">
        <f t="shared" ca="1" si="0"/>
        <v>3.7600720162867565</v>
      </c>
      <c r="R8" s="57">
        <f t="shared" ca="1" si="0"/>
        <v>3.7600720162867565</v>
      </c>
      <c r="S8" s="57">
        <f t="shared" ca="1" si="0"/>
        <v>4.8100000000000014</v>
      </c>
      <c r="X8" s="58"/>
      <c r="Y8" s="59"/>
      <c r="Z8" s="60">
        <f>SUM(Z10:Z370)</f>
        <v>55</v>
      </c>
      <c r="AA8" s="60">
        <f>SUM(AA10:AA370)</f>
        <v>1676</v>
      </c>
      <c r="AB8" s="61"/>
      <c r="AC8" s="62">
        <f ca="1">SUM(AC10:AC370)</f>
        <v>65347.168746566866</v>
      </c>
      <c r="AE8" s="62">
        <f ca="1">SUM(AE10:AE370)</f>
        <v>234025.63257580795</v>
      </c>
      <c r="AF8" s="62">
        <f ca="1">SUM(AF10:AF370)</f>
        <v>234025.63257580795</v>
      </c>
      <c r="AG8" s="62">
        <f ca="1">SUM(AG10:AG370)</f>
        <v>299372.80132237484</v>
      </c>
    </row>
    <row r="9" spans="1:33">
      <c r="B9" s="63"/>
      <c r="C9" s="63"/>
      <c r="D9" s="63"/>
      <c r="E9" s="63"/>
      <c r="F9" s="63"/>
      <c r="H9" s="64"/>
      <c r="I9" s="64"/>
      <c r="J9" s="64"/>
      <c r="K9" s="84"/>
      <c r="L9" s="84"/>
      <c r="M9" s="84"/>
      <c r="N9" s="84"/>
      <c r="O9" s="84"/>
      <c r="Q9" s="84"/>
      <c r="R9" s="84"/>
      <c r="S9" s="84"/>
      <c r="Y9" s="59"/>
      <c r="AC9" s="54"/>
      <c r="AE9" s="54"/>
    </row>
    <row r="10" spans="1:33">
      <c r="A10" s="65">
        <f>A3</f>
        <v>37073</v>
      </c>
      <c r="B10" s="66">
        <f>Summary!B10</f>
        <v>1845.24</v>
      </c>
      <c r="C10" s="74"/>
      <c r="D10" s="67">
        <f t="shared" ref="D10:D73" si="1">B10+C10</f>
        <v>1845.24</v>
      </c>
      <c r="E10" s="56">
        <f t="shared" ref="E10:E73" si="2">IF(Z10=0,0,IF(AND(Z10=1,$H$3=1),D10*U10,IF($H$3=2,D10,"N/A")))</f>
        <v>1845.24</v>
      </c>
      <c r="F10" s="56">
        <f t="shared" ref="F10:F73" ca="1" si="3">E10*Y10</f>
        <v>1843.0097234131406</v>
      </c>
      <c r="G10" s="68">
        <f>VLOOKUP($A10,[0]!Table,MATCH(G$4,[0]!Curves,0))</f>
        <v>3.7470000000000003</v>
      </c>
      <c r="H10" s="69">
        <f>G10+$H$7</f>
        <v>3.7470000000000003</v>
      </c>
      <c r="I10" s="68">
        <f t="shared" ref="I10:I29" si="4">H10</f>
        <v>3.7470000000000003</v>
      </c>
      <c r="J10" s="68">
        <v>0</v>
      </c>
      <c r="K10" s="69">
        <f>J10+$K$7</f>
        <v>0</v>
      </c>
      <c r="L10" s="85">
        <f t="shared" ref="L10:L29" si="5">K10</f>
        <v>0</v>
      </c>
      <c r="M10" s="68" t="e">
        <f>VLOOKUP($A10,[0]!Table,MATCH(M$4,[0]!Curves,0))</f>
        <v>#N/A</v>
      </c>
      <c r="N10" s="69" t="e">
        <f>M10+$N$7</f>
        <v>#N/A</v>
      </c>
      <c r="O10" s="85" t="e">
        <f t="shared" ref="O10:O29" si="6">N10</f>
        <v>#N/A</v>
      </c>
      <c r="P10" s="60"/>
      <c r="Q10" s="85">
        <f>IF($F$3=1,M10+J10+G10,J10+G10)</f>
        <v>3.7470000000000003</v>
      </c>
      <c r="R10" s="85">
        <f>IF($F$3=1,N10+K10+H10,K10+H10)</f>
        <v>3.7470000000000003</v>
      </c>
      <c r="S10" s="85">
        <f>Summary!C10</f>
        <v>4.8099999999999996</v>
      </c>
      <c r="T10" s="70"/>
      <c r="U10" s="22">
        <f t="shared" ref="U10:U73" si="7">A11-A10</f>
        <v>31</v>
      </c>
      <c r="V10" s="71">
        <f t="shared" ref="V10:V73" si="8">CHOOSE(F$3,A11+24,A10)</f>
        <v>37073</v>
      </c>
      <c r="W10" s="22">
        <f t="shared" ref="W10:W73" ca="1" si="9">V10-C$3</f>
        <v>11</v>
      </c>
      <c r="X10" s="68">
        <f>VLOOKUP($A10,[0]!Table,MATCH(X$4,[0]!Curves,0))</f>
        <v>4.0563304575562703E-2</v>
      </c>
      <c r="Y10" s="72">
        <f t="shared" ref="Y10:Y73" ca="1" si="10">1/(1+CHOOSE(F$3,(X11+($K$3/10000))/2,(X10+($K$3/10000))/2))^(2*W10/365.25)</f>
        <v>0.99879133522638819</v>
      </c>
      <c r="Z10" s="22">
        <f t="shared" ref="Z10:Z73" si="11">IF(AND(mthbeg&lt;=A10,mthend&gt;=A10),1,0)</f>
        <v>1</v>
      </c>
      <c r="AA10" s="22">
        <f t="shared" ref="AA10:AA73" si="12">U10*Z10</f>
        <v>31</v>
      </c>
      <c r="AB10" s="73"/>
      <c r="AC10" s="62">
        <f ca="1">(S10-R10)*F10</f>
        <v>1959.1193359881672</v>
      </c>
      <c r="AE10" s="62">
        <f ca="1">Q10*$F10</f>
        <v>6905.7574336290381</v>
      </c>
      <c r="AF10" s="62">
        <f ca="1">R10*$F10</f>
        <v>6905.7574336290381</v>
      </c>
      <c r="AG10" s="62">
        <f ca="1">S10*$F10</f>
        <v>8864.8767696172054</v>
      </c>
    </row>
    <row r="11" spans="1:33">
      <c r="A11" s="65">
        <f t="shared" ref="A11:A74" si="13">EDATE(A10,1)</f>
        <v>37104</v>
      </c>
      <c r="B11" s="66">
        <f>Summary!B11</f>
        <v>1822.56</v>
      </c>
      <c r="C11" s="74"/>
      <c r="D11" s="67">
        <f t="shared" si="1"/>
        <v>1822.56</v>
      </c>
      <c r="E11" s="56">
        <f t="shared" si="2"/>
        <v>1822.56</v>
      </c>
      <c r="F11" s="56">
        <f t="shared" ca="1" si="3"/>
        <v>1814.4743227379117</v>
      </c>
      <c r="G11" s="68">
        <f>VLOOKUP($A11,[0]!Table,MATCH(G$4,[0]!Curves,0))</f>
        <v>3.81</v>
      </c>
      <c r="H11" s="69">
        <f>G11+$H$7</f>
        <v>3.81</v>
      </c>
      <c r="I11" s="68">
        <f t="shared" si="4"/>
        <v>3.81</v>
      </c>
      <c r="J11" s="68">
        <v>0</v>
      </c>
      <c r="K11" s="69">
        <f t="shared" ref="K11:K74" si="14">J11+$K$7</f>
        <v>0</v>
      </c>
      <c r="L11" s="85">
        <f t="shared" si="5"/>
        <v>0</v>
      </c>
      <c r="M11" s="68" t="e">
        <f>VLOOKUP($A11,[0]!Table,MATCH(M$4,[0]!Curves,0))</f>
        <v>#N/A</v>
      </c>
      <c r="N11" s="69" t="e">
        <f t="shared" ref="N11:N74" si="15">M11+$N$7</f>
        <v>#N/A</v>
      </c>
      <c r="O11" s="85" t="e">
        <f t="shared" si="6"/>
        <v>#N/A</v>
      </c>
      <c r="P11" s="60"/>
      <c r="Q11" s="85">
        <f t="shared" ref="Q11:Q74" si="16">IF($F$3=1,M11+J11+G11,J11+G11)</f>
        <v>3.81</v>
      </c>
      <c r="R11" s="85">
        <f t="shared" ref="R11:R74" si="17">IF($F$3=1,N11+K11+H11,K11+H11)</f>
        <v>3.81</v>
      </c>
      <c r="S11" s="85">
        <f>Summary!C11</f>
        <v>4.8099999999999996</v>
      </c>
      <c r="T11" s="70"/>
      <c r="U11" s="22">
        <f t="shared" si="7"/>
        <v>31</v>
      </c>
      <c r="V11" s="71">
        <f t="shared" si="8"/>
        <v>37104</v>
      </c>
      <c r="W11" s="22">
        <f t="shared" ca="1" si="9"/>
        <v>42</v>
      </c>
      <c r="X11" s="68">
        <f>VLOOKUP($A11,[0]!Table,MATCH(X$4,[0]!Curves,0))</f>
        <v>3.9043220195396501E-2</v>
      </c>
      <c r="Y11" s="72">
        <f t="shared" ca="1" si="10"/>
        <v>0.99556356045228245</v>
      </c>
      <c r="Z11" s="22">
        <f t="shared" si="11"/>
        <v>1</v>
      </c>
      <c r="AA11" s="22">
        <f t="shared" si="12"/>
        <v>31</v>
      </c>
      <c r="AB11" s="73"/>
      <c r="AC11" s="62">
        <f t="shared" ref="AC11:AC74" ca="1" si="18">(S11-R11)*F11</f>
        <v>1814.4743227379108</v>
      </c>
      <c r="AE11" s="62">
        <f t="shared" ref="AE11:AE74" ca="1" si="19">Q11*F11</f>
        <v>6913.1471696314438</v>
      </c>
      <c r="AF11" s="62">
        <f t="shared" ref="AF11:AF74" ca="1" si="20">R11*$F11</f>
        <v>6913.1471696314438</v>
      </c>
      <c r="AG11" s="62">
        <f t="shared" ref="AG11:AG74" ca="1" si="21">S11*$F11</f>
        <v>8727.6214923693551</v>
      </c>
    </row>
    <row r="12" spans="1:33">
      <c r="A12" s="65">
        <f t="shared" si="13"/>
        <v>37135</v>
      </c>
      <c r="B12" s="66">
        <f>Summary!B12</f>
        <v>1803.27</v>
      </c>
      <c r="C12" s="74"/>
      <c r="D12" s="67">
        <f t="shared" si="1"/>
        <v>1803.27</v>
      </c>
      <c r="E12" s="56">
        <f t="shared" si="2"/>
        <v>1803.27</v>
      </c>
      <c r="F12" s="56">
        <f t="shared" ca="1" si="3"/>
        <v>1789.5664710227297</v>
      </c>
      <c r="G12" s="68">
        <f>VLOOKUP($A12,[0]!Table,MATCH(G$4,[0]!Curves,0))</f>
        <v>3.8530000000000002</v>
      </c>
      <c r="H12" s="69">
        <f t="shared" ref="H12:H75" si="22">G12+$H$7</f>
        <v>3.8530000000000002</v>
      </c>
      <c r="I12" s="68">
        <f t="shared" si="4"/>
        <v>3.8530000000000002</v>
      </c>
      <c r="J12" s="68">
        <v>0</v>
      </c>
      <c r="K12" s="69">
        <f t="shared" si="14"/>
        <v>0</v>
      </c>
      <c r="L12" s="85">
        <f t="shared" si="5"/>
        <v>0</v>
      </c>
      <c r="M12" s="68" t="e">
        <f>VLOOKUP($A12,[0]!Table,MATCH(M$4,[0]!Curves,0))</f>
        <v>#N/A</v>
      </c>
      <c r="N12" s="69" t="e">
        <f t="shared" si="15"/>
        <v>#N/A</v>
      </c>
      <c r="O12" s="85" t="e">
        <f t="shared" si="6"/>
        <v>#N/A</v>
      </c>
      <c r="P12" s="60"/>
      <c r="Q12" s="85">
        <f t="shared" si="16"/>
        <v>3.8530000000000002</v>
      </c>
      <c r="R12" s="85">
        <f t="shared" si="17"/>
        <v>3.8530000000000002</v>
      </c>
      <c r="S12" s="85">
        <f>Summary!C12</f>
        <v>4.8099999999999996</v>
      </c>
      <c r="T12" s="70"/>
      <c r="U12" s="22">
        <f t="shared" si="7"/>
        <v>30</v>
      </c>
      <c r="V12" s="71">
        <f t="shared" si="8"/>
        <v>37135</v>
      </c>
      <c r="W12" s="22">
        <f t="shared" ca="1" si="9"/>
        <v>73</v>
      </c>
      <c r="X12" s="68">
        <f>VLOOKUP($A12,[0]!Table,MATCH(X$4,[0]!Curves,0))</f>
        <v>3.8534082140359201E-2</v>
      </c>
      <c r="Y12" s="72">
        <f t="shared" ca="1" si="10"/>
        <v>0.9924007336797761</v>
      </c>
      <c r="Z12" s="22">
        <f t="shared" si="11"/>
        <v>1</v>
      </c>
      <c r="AA12" s="22">
        <f t="shared" si="12"/>
        <v>30</v>
      </c>
      <c r="AB12" s="73"/>
      <c r="AC12" s="62">
        <f t="shared" ca="1" si="18"/>
        <v>1712.6151127687513</v>
      </c>
      <c r="AE12" s="62">
        <f t="shared" ca="1" si="19"/>
        <v>6895.199612850578</v>
      </c>
      <c r="AF12" s="62">
        <f t="shared" ca="1" si="20"/>
        <v>6895.199612850578</v>
      </c>
      <c r="AG12" s="62">
        <f t="shared" ca="1" si="21"/>
        <v>8607.8147256193297</v>
      </c>
    </row>
    <row r="13" spans="1:33">
      <c r="A13" s="65">
        <f t="shared" si="13"/>
        <v>37165</v>
      </c>
      <c r="B13" s="66">
        <f>Summary!B13</f>
        <v>1781.76</v>
      </c>
      <c r="C13" s="74"/>
      <c r="D13" s="67">
        <f t="shared" si="1"/>
        <v>1781.76</v>
      </c>
      <c r="E13" s="56">
        <f t="shared" si="2"/>
        <v>1781.76</v>
      </c>
      <c r="F13" s="56">
        <f t="shared" ca="1" si="3"/>
        <v>1762.8515486253859</v>
      </c>
      <c r="G13" s="68">
        <f>VLOOKUP($A13,[0]!Table,MATCH(G$4,[0]!Curves,0))</f>
        <v>3.9049999999999998</v>
      </c>
      <c r="H13" s="69">
        <f t="shared" si="22"/>
        <v>3.9049999999999998</v>
      </c>
      <c r="I13" s="68">
        <f t="shared" si="4"/>
        <v>3.9049999999999998</v>
      </c>
      <c r="J13" s="68">
        <v>0</v>
      </c>
      <c r="K13" s="69">
        <f t="shared" si="14"/>
        <v>0</v>
      </c>
      <c r="L13" s="85">
        <f t="shared" si="5"/>
        <v>0</v>
      </c>
      <c r="M13" s="68" t="e">
        <f>VLOOKUP($A13,[0]!Table,MATCH(M$4,[0]!Curves,0))</f>
        <v>#N/A</v>
      </c>
      <c r="N13" s="69" t="e">
        <f t="shared" si="15"/>
        <v>#N/A</v>
      </c>
      <c r="O13" s="85" t="e">
        <f t="shared" si="6"/>
        <v>#N/A</v>
      </c>
      <c r="P13" s="60"/>
      <c r="Q13" s="85">
        <f t="shared" si="16"/>
        <v>3.9049999999999998</v>
      </c>
      <c r="R13" s="85">
        <f t="shared" si="17"/>
        <v>3.9049999999999998</v>
      </c>
      <c r="S13" s="85">
        <f>Summary!C13</f>
        <v>4.8099999999999996</v>
      </c>
      <c r="T13" s="70"/>
      <c r="U13" s="22">
        <f t="shared" si="7"/>
        <v>31</v>
      </c>
      <c r="V13" s="71">
        <f t="shared" si="8"/>
        <v>37165</v>
      </c>
      <c r="W13" s="22">
        <f t="shared" ca="1" si="9"/>
        <v>103</v>
      </c>
      <c r="X13" s="68">
        <f>VLOOKUP($A13,[0]!Table,MATCH(X$4,[0]!Curves,0))</f>
        <v>3.8193424828718098E-2</v>
      </c>
      <c r="Y13" s="72">
        <f t="shared" ca="1" si="10"/>
        <v>0.98938776750257384</v>
      </c>
      <c r="Z13" s="22">
        <f t="shared" si="11"/>
        <v>1</v>
      </c>
      <c r="AA13" s="22">
        <f t="shared" si="12"/>
        <v>31</v>
      </c>
      <c r="AB13" s="73"/>
      <c r="AC13" s="62">
        <f t="shared" ca="1" si="18"/>
        <v>1595.3806515059739</v>
      </c>
      <c r="AE13" s="62">
        <f t="shared" ca="1" si="19"/>
        <v>6883.9352973821315</v>
      </c>
      <c r="AF13" s="62">
        <f t="shared" ca="1" si="20"/>
        <v>6883.9352973821315</v>
      </c>
      <c r="AG13" s="62">
        <f t="shared" ca="1" si="21"/>
        <v>8479.3159488881065</v>
      </c>
    </row>
    <row r="14" spans="1:33">
      <c r="A14" s="65">
        <f t="shared" si="13"/>
        <v>37196</v>
      </c>
      <c r="B14" s="66">
        <f>Summary!B14</f>
        <v>1759.3799999999999</v>
      </c>
      <c r="C14" s="74"/>
      <c r="D14" s="67">
        <f t="shared" si="1"/>
        <v>1759.3799999999999</v>
      </c>
      <c r="E14" s="56">
        <f t="shared" si="2"/>
        <v>1759.3799999999999</v>
      </c>
      <c r="F14" s="56">
        <f t="shared" ca="1" si="3"/>
        <v>1735.2504147605396</v>
      </c>
      <c r="G14" s="68">
        <f>VLOOKUP($A14,[0]!Table,MATCH(G$4,[0]!Curves,0))</f>
        <v>4.1120000000000001</v>
      </c>
      <c r="H14" s="69">
        <f t="shared" si="22"/>
        <v>4.1120000000000001</v>
      </c>
      <c r="I14" s="68">
        <f t="shared" si="4"/>
        <v>4.1120000000000001</v>
      </c>
      <c r="J14" s="68">
        <v>0</v>
      </c>
      <c r="K14" s="69">
        <f t="shared" si="14"/>
        <v>0</v>
      </c>
      <c r="L14" s="85">
        <f t="shared" si="5"/>
        <v>0</v>
      </c>
      <c r="M14" s="68" t="e">
        <f>VLOOKUP($A14,[0]!Table,MATCH(M$4,[0]!Curves,0))</f>
        <v>#N/A</v>
      </c>
      <c r="N14" s="69" t="e">
        <f t="shared" si="15"/>
        <v>#N/A</v>
      </c>
      <c r="O14" s="85" t="e">
        <f t="shared" si="6"/>
        <v>#N/A</v>
      </c>
      <c r="P14" s="60"/>
      <c r="Q14" s="85">
        <f t="shared" si="16"/>
        <v>4.1120000000000001</v>
      </c>
      <c r="R14" s="85">
        <f t="shared" si="17"/>
        <v>4.1120000000000001</v>
      </c>
      <c r="S14" s="85">
        <f>Summary!C14</f>
        <v>4.8099999999999996</v>
      </c>
      <c r="T14" s="70"/>
      <c r="U14" s="22">
        <f t="shared" si="7"/>
        <v>30</v>
      </c>
      <c r="V14" s="71">
        <f t="shared" si="8"/>
        <v>37196</v>
      </c>
      <c r="W14" s="22">
        <f t="shared" ca="1" si="9"/>
        <v>134</v>
      </c>
      <c r="X14" s="68">
        <f>VLOOKUP($A14,[0]!Table,MATCH(X$4,[0]!Curves,0))</f>
        <v>3.7998307238367598E-2</v>
      </c>
      <c r="Y14" s="72">
        <f t="shared" ca="1" si="10"/>
        <v>0.9862851770285781</v>
      </c>
      <c r="Z14" s="22">
        <f t="shared" si="11"/>
        <v>1</v>
      </c>
      <c r="AA14" s="22">
        <f t="shared" si="12"/>
        <v>30</v>
      </c>
      <c r="AB14" s="73"/>
      <c r="AC14" s="62">
        <f t="shared" ca="1" si="18"/>
        <v>1211.2047895028559</v>
      </c>
      <c r="AE14" s="62">
        <f t="shared" ca="1" si="19"/>
        <v>7135.3497054953386</v>
      </c>
      <c r="AF14" s="62">
        <f t="shared" ca="1" si="20"/>
        <v>7135.3497054953386</v>
      </c>
      <c r="AG14" s="62">
        <f t="shared" ca="1" si="21"/>
        <v>8346.5544949981941</v>
      </c>
    </row>
    <row r="15" spans="1:33">
      <c r="A15" s="65">
        <f t="shared" si="13"/>
        <v>37226</v>
      </c>
      <c r="B15" s="66">
        <f>Summary!B15</f>
        <v>1736.4299999999998</v>
      </c>
      <c r="C15" s="74"/>
      <c r="D15" s="67">
        <f t="shared" si="1"/>
        <v>1736.4299999999998</v>
      </c>
      <c r="E15" s="56">
        <f t="shared" si="2"/>
        <v>1736.4299999999998</v>
      </c>
      <c r="F15" s="56">
        <f t="shared" ca="1" si="3"/>
        <v>1707.4704645251165</v>
      </c>
      <c r="G15" s="68">
        <f>VLOOKUP($A15,[0]!Table,MATCH(G$4,[0]!Curves,0))</f>
        <v>4.3150000000000004</v>
      </c>
      <c r="H15" s="69">
        <f t="shared" si="22"/>
        <v>4.3150000000000004</v>
      </c>
      <c r="I15" s="68">
        <f t="shared" si="4"/>
        <v>4.3150000000000004</v>
      </c>
      <c r="J15" s="68">
        <v>0</v>
      </c>
      <c r="K15" s="69">
        <f t="shared" si="14"/>
        <v>0</v>
      </c>
      <c r="L15" s="85">
        <f t="shared" si="5"/>
        <v>0</v>
      </c>
      <c r="M15" s="68" t="e">
        <f>VLOOKUP($A15,[0]!Table,MATCH(M$4,[0]!Curves,0))</f>
        <v>#N/A</v>
      </c>
      <c r="N15" s="69" t="e">
        <f t="shared" si="15"/>
        <v>#N/A</v>
      </c>
      <c r="O15" s="85" t="e">
        <f t="shared" si="6"/>
        <v>#N/A</v>
      </c>
      <c r="P15" s="60"/>
      <c r="Q15" s="85">
        <f t="shared" si="16"/>
        <v>4.3150000000000004</v>
      </c>
      <c r="R15" s="85">
        <f t="shared" si="17"/>
        <v>4.3150000000000004</v>
      </c>
      <c r="S15" s="85">
        <f>Summary!C15</f>
        <v>4.8099999999999996</v>
      </c>
      <c r="T15" s="70"/>
      <c r="U15" s="22">
        <f t="shared" si="7"/>
        <v>31</v>
      </c>
      <c r="V15" s="71">
        <f t="shared" si="8"/>
        <v>37226</v>
      </c>
      <c r="W15" s="22">
        <f t="shared" ca="1" si="9"/>
        <v>164</v>
      </c>
      <c r="X15" s="68">
        <f>VLOOKUP($A15,[0]!Table,MATCH(X$4,[0]!Curves,0))</f>
        <v>3.7809483776009199E-2</v>
      </c>
      <c r="Y15" s="72">
        <f t="shared" ca="1" si="10"/>
        <v>0.98332237091337782</v>
      </c>
      <c r="Z15" s="22">
        <f t="shared" si="11"/>
        <v>1</v>
      </c>
      <c r="AA15" s="22">
        <f t="shared" si="12"/>
        <v>31</v>
      </c>
      <c r="AB15" s="73"/>
      <c r="AC15" s="62">
        <f t="shared" ca="1" si="18"/>
        <v>845.19787993993134</v>
      </c>
      <c r="AE15" s="62">
        <f t="shared" ca="1" si="19"/>
        <v>7367.7350544258788</v>
      </c>
      <c r="AF15" s="62">
        <f t="shared" ca="1" si="20"/>
        <v>7367.7350544258788</v>
      </c>
      <c r="AG15" s="62">
        <f t="shared" ca="1" si="21"/>
        <v>8212.9329343658101</v>
      </c>
    </row>
    <row r="16" spans="1:33">
      <c r="A16" s="65">
        <f t="shared" si="13"/>
        <v>37257</v>
      </c>
      <c r="B16" s="66">
        <f>Summary!B16</f>
        <v>1718.28</v>
      </c>
      <c r="C16" s="74"/>
      <c r="D16" s="67">
        <f t="shared" si="1"/>
        <v>1718.28</v>
      </c>
      <c r="E16" s="56">
        <f t="shared" si="2"/>
        <v>1718.28</v>
      </c>
      <c r="F16" s="56">
        <f t="shared" ca="1" si="3"/>
        <v>1684.2739093692144</v>
      </c>
      <c r="G16" s="68">
        <f>VLOOKUP($A16,[0]!Table,MATCH(G$4,[0]!Curves,0))</f>
        <v>4.3820000000000006</v>
      </c>
      <c r="H16" s="69">
        <f t="shared" si="22"/>
        <v>4.3820000000000006</v>
      </c>
      <c r="I16" s="68">
        <f t="shared" si="4"/>
        <v>4.3820000000000006</v>
      </c>
      <c r="J16" s="68">
        <v>0</v>
      </c>
      <c r="K16" s="69">
        <f t="shared" si="14"/>
        <v>0</v>
      </c>
      <c r="L16" s="85">
        <f t="shared" si="5"/>
        <v>0</v>
      </c>
      <c r="M16" s="68" t="e">
        <f>VLOOKUP($A16,[0]!Table,MATCH(M$4,[0]!Curves,0))</f>
        <v>#N/A</v>
      </c>
      <c r="N16" s="69" t="e">
        <f t="shared" si="15"/>
        <v>#N/A</v>
      </c>
      <c r="O16" s="85" t="e">
        <f t="shared" si="6"/>
        <v>#N/A</v>
      </c>
      <c r="P16" s="60"/>
      <c r="Q16" s="85">
        <f t="shared" si="16"/>
        <v>4.3820000000000006</v>
      </c>
      <c r="R16" s="85">
        <f t="shared" si="17"/>
        <v>4.3820000000000006</v>
      </c>
      <c r="S16" s="85">
        <f>Summary!C16</f>
        <v>4.8099999999999996</v>
      </c>
      <c r="T16" s="70"/>
      <c r="U16" s="22">
        <f t="shared" si="7"/>
        <v>31</v>
      </c>
      <c r="V16" s="71">
        <f t="shared" si="8"/>
        <v>37257</v>
      </c>
      <c r="W16" s="22">
        <f t="shared" ca="1" si="9"/>
        <v>195</v>
      </c>
      <c r="X16" s="68">
        <f>VLOOKUP($A16,[0]!Table,MATCH(X$4,[0]!Curves,0))</f>
        <v>3.7794034035292197E-2</v>
      </c>
      <c r="Y16" s="72">
        <f t="shared" ca="1" si="10"/>
        <v>0.98020922630142604</v>
      </c>
      <c r="Z16" s="22">
        <f t="shared" si="11"/>
        <v>1</v>
      </c>
      <c r="AA16" s="22">
        <f t="shared" si="12"/>
        <v>31</v>
      </c>
      <c r="AB16" s="73"/>
      <c r="AC16" s="62">
        <f t="shared" ca="1" si="18"/>
        <v>720.86923321002212</v>
      </c>
      <c r="AE16" s="62">
        <f t="shared" ca="1" si="19"/>
        <v>7380.488270855898</v>
      </c>
      <c r="AF16" s="62">
        <f t="shared" ca="1" si="20"/>
        <v>7380.488270855898</v>
      </c>
      <c r="AG16" s="62">
        <f t="shared" ca="1" si="21"/>
        <v>8101.3575040659207</v>
      </c>
    </row>
    <row r="17" spans="1:33">
      <c r="A17" s="65">
        <f t="shared" si="13"/>
        <v>37288</v>
      </c>
      <c r="B17" s="66">
        <f>Summary!B17</f>
        <v>1695.33</v>
      </c>
      <c r="C17" s="74"/>
      <c r="D17" s="67">
        <f t="shared" si="1"/>
        <v>1695.33</v>
      </c>
      <c r="E17" s="56">
        <f t="shared" si="2"/>
        <v>1695.33</v>
      </c>
      <c r="F17" s="56">
        <f t="shared" ca="1" si="3"/>
        <v>1656.2710495580698</v>
      </c>
      <c r="G17" s="68">
        <f>VLOOKUP($A17,[0]!Table,MATCH(G$4,[0]!Curves,0))</f>
        <v>4.2469999999999999</v>
      </c>
      <c r="H17" s="69">
        <f t="shared" si="22"/>
        <v>4.2469999999999999</v>
      </c>
      <c r="I17" s="68">
        <f t="shared" si="4"/>
        <v>4.2469999999999999</v>
      </c>
      <c r="J17" s="68">
        <v>0</v>
      </c>
      <c r="K17" s="69">
        <f t="shared" si="14"/>
        <v>0</v>
      </c>
      <c r="L17" s="85">
        <f t="shared" si="5"/>
        <v>0</v>
      </c>
      <c r="M17" s="68" t="e">
        <f>VLOOKUP($A17,[0]!Table,MATCH(M$4,[0]!Curves,0))</f>
        <v>#N/A</v>
      </c>
      <c r="N17" s="69" t="e">
        <f t="shared" si="15"/>
        <v>#N/A</v>
      </c>
      <c r="O17" s="85" t="e">
        <f t="shared" si="6"/>
        <v>#N/A</v>
      </c>
      <c r="P17" s="60"/>
      <c r="Q17" s="85">
        <f t="shared" si="16"/>
        <v>4.2469999999999999</v>
      </c>
      <c r="R17" s="85">
        <f t="shared" si="17"/>
        <v>4.2469999999999999</v>
      </c>
      <c r="S17" s="85">
        <f>Summary!C17</f>
        <v>4.8099999999999996</v>
      </c>
      <c r="T17" s="70"/>
      <c r="U17" s="22">
        <f t="shared" si="7"/>
        <v>28</v>
      </c>
      <c r="V17" s="71">
        <f t="shared" si="8"/>
        <v>37288</v>
      </c>
      <c r="W17" s="22">
        <f t="shared" ca="1" si="9"/>
        <v>226</v>
      </c>
      <c r="X17" s="68">
        <f>VLOOKUP($A17,[0]!Table,MATCH(X$4,[0]!Curves,0))</f>
        <v>3.8027355145148899E-2</v>
      </c>
      <c r="Y17" s="72">
        <f t="shared" ca="1" si="10"/>
        <v>0.97696085691757351</v>
      </c>
      <c r="Z17" s="22">
        <f t="shared" si="11"/>
        <v>1</v>
      </c>
      <c r="AA17" s="22">
        <f t="shared" si="12"/>
        <v>28</v>
      </c>
      <c r="AB17" s="73"/>
      <c r="AC17" s="62">
        <f t="shared" ca="1" si="18"/>
        <v>932.48060090119282</v>
      </c>
      <c r="AE17" s="62">
        <f t="shared" ca="1" si="19"/>
        <v>7034.1831474731225</v>
      </c>
      <c r="AF17" s="62">
        <f t="shared" ca="1" si="20"/>
        <v>7034.1831474731225</v>
      </c>
      <c r="AG17" s="62">
        <f t="shared" ca="1" si="21"/>
        <v>7966.6637483743152</v>
      </c>
    </row>
    <row r="18" spans="1:33">
      <c r="A18" s="65">
        <f t="shared" si="13"/>
        <v>37316</v>
      </c>
      <c r="B18" s="66">
        <f>Summary!B18</f>
        <v>1677.48</v>
      </c>
      <c r="C18" s="74"/>
      <c r="D18" s="67">
        <f t="shared" si="1"/>
        <v>1677.48</v>
      </c>
      <c r="E18" s="56">
        <f t="shared" si="2"/>
        <v>1677.48</v>
      </c>
      <c r="F18" s="56">
        <f t="shared" ca="1" si="3"/>
        <v>1633.8715157539611</v>
      </c>
      <c r="G18" s="68">
        <f>VLOOKUP($A18,[0]!Table,MATCH(G$4,[0]!Curves,0))</f>
        <v>4.0419999999999998</v>
      </c>
      <c r="H18" s="69">
        <f t="shared" si="22"/>
        <v>4.0419999999999998</v>
      </c>
      <c r="I18" s="68">
        <f t="shared" si="4"/>
        <v>4.0419999999999998</v>
      </c>
      <c r="J18" s="68">
        <v>0</v>
      </c>
      <c r="K18" s="69">
        <f t="shared" si="14"/>
        <v>0</v>
      </c>
      <c r="L18" s="85">
        <f t="shared" si="5"/>
        <v>0</v>
      </c>
      <c r="M18" s="68" t="e">
        <f>VLOOKUP($A18,[0]!Table,MATCH(M$4,[0]!Curves,0))</f>
        <v>#N/A</v>
      </c>
      <c r="N18" s="69" t="e">
        <f t="shared" si="15"/>
        <v>#N/A</v>
      </c>
      <c r="O18" s="85" t="e">
        <f t="shared" si="6"/>
        <v>#N/A</v>
      </c>
      <c r="P18" s="60"/>
      <c r="Q18" s="85">
        <f t="shared" si="16"/>
        <v>4.0419999999999998</v>
      </c>
      <c r="R18" s="85">
        <f t="shared" si="17"/>
        <v>4.0419999999999998</v>
      </c>
      <c r="S18" s="85">
        <f>Summary!C18</f>
        <v>4.8099999999999996</v>
      </c>
      <c r="T18" s="70"/>
      <c r="U18" s="22">
        <f t="shared" si="7"/>
        <v>31</v>
      </c>
      <c r="V18" s="71">
        <f t="shared" si="8"/>
        <v>37316</v>
      </c>
      <c r="W18" s="22">
        <f t="shared" ca="1" si="9"/>
        <v>254</v>
      </c>
      <c r="X18" s="68">
        <f>VLOOKUP($A18,[0]!Table,MATCH(X$4,[0]!Curves,0))</f>
        <v>3.8238096808476604E-2</v>
      </c>
      <c r="Y18" s="72">
        <f t="shared" ca="1" si="10"/>
        <v>0.97400357426256112</v>
      </c>
      <c r="Z18" s="22">
        <f t="shared" si="11"/>
        <v>1</v>
      </c>
      <c r="AA18" s="22">
        <f t="shared" si="12"/>
        <v>31</v>
      </c>
      <c r="AB18" s="73"/>
      <c r="AC18" s="62">
        <f t="shared" ca="1" si="18"/>
        <v>1254.8133240990419</v>
      </c>
      <c r="AE18" s="62">
        <f t="shared" ca="1" si="19"/>
        <v>6604.1086666775109</v>
      </c>
      <c r="AF18" s="62">
        <f t="shared" ca="1" si="20"/>
        <v>6604.1086666775109</v>
      </c>
      <c r="AG18" s="62">
        <f t="shared" ca="1" si="21"/>
        <v>7858.9219907765528</v>
      </c>
    </row>
    <row r="19" spans="1:33">
      <c r="A19" s="65">
        <f t="shared" si="13"/>
        <v>37347</v>
      </c>
      <c r="B19" s="66">
        <f>Summary!B19</f>
        <v>1654.08</v>
      </c>
      <c r="C19" s="74"/>
      <c r="D19" s="67">
        <f t="shared" si="1"/>
        <v>1654.08</v>
      </c>
      <c r="E19" s="56">
        <f t="shared" si="2"/>
        <v>1654.08</v>
      </c>
      <c r="F19" s="56">
        <f t="shared" ca="1" si="3"/>
        <v>1605.5724338185998</v>
      </c>
      <c r="G19" s="68">
        <f>VLOOKUP($A19,[0]!Table,MATCH(G$4,[0]!Curves,0))</f>
        <v>3.6120000000000001</v>
      </c>
      <c r="H19" s="69">
        <f t="shared" si="22"/>
        <v>3.6120000000000001</v>
      </c>
      <c r="I19" s="68">
        <f t="shared" si="4"/>
        <v>3.6120000000000001</v>
      </c>
      <c r="J19" s="68">
        <v>0</v>
      </c>
      <c r="K19" s="69">
        <f t="shared" si="14"/>
        <v>0</v>
      </c>
      <c r="L19" s="85">
        <f t="shared" si="5"/>
        <v>0</v>
      </c>
      <c r="M19" s="68" t="e">
        <f>VLOOKUP($A19,[0]!Table,MATCH(M$4,[0]!Curves,0))</f>
        <v>#N/A</v>
      </c>
      <c r="N19" s="69" t="e">
        <f t="shared" si="15"/>
        <v>#N/A</v>
      </c>
      <c r="O19" s="85" t="e">
        <f t="shared" si="6"/>
        <v>#N/A</v>
      </c>
      <c r="P19" s="60"/>
      <c r="Q19" s="85">
        <f t="shared" si="16"/>
        <v>3.6120000000000001</v>
      </c>
      <c r="R19" s="85">
        <f t="shared" si="17"/>
        <v>3.6120000000000001</v>
      </c>
      <c r="S19" s="85">
        <f>Summary!C19</f>
        <v>4.8099999999999996</v>
      </c>
      <c r="T19" s="70"/>
      <c r="U19" s="22">
        <f t="shared" si="7"/>
        <v>30</v>
      </c>
      <c r="V19" s="71">
        <f t="shared" si="8"/>
        <v>37347</v>
      </c>
      <c r="W19" s="22">
        <f t="shared" ca="1" si="9"/>
        <v>285</v>
      </c>
      <c r="X19" s="68">
        <f>VLOOKUP($A19,[0]!Table,MATCH(X$4,[0]!Curves,0))</f>
        <v>3.8511799416419502E-2</v>
      </c>
      <c r="Y19" s="72">
        <f t="shared" ca="1" si="10"/>
        <v>0.97067399026564605</v>
      </c>
      <c r="Z19" s="22">
        <f t="shared" si="11"/>
        <v>1</v>
      </c>
      <c r="AA19" s="22">
        <f t="shared" si="12"/>
        <v>30</v>
      </c>
      <c r="AB19" s="73"/>
      <c r="AC19" s="62">
        <f t="shared" ca="1" si="18"/>
        <v>1923.4757757146817</v>
      </c>
      <c r="AE19" s="62">
        <f t="shared" ca="1" si="19"/>
        <v>5799.3276309527828</v>
      </c>
      <c r="AF19" s="62">
        <f t="shared" ca="1" si="20"/>
        <v>5799.3276309527828</v>
      </c>
      <c r="AG19" s="62">
        <f t="shared" ca="1" si="21"/>
        <v>7722.8034066674645</v>
      </c>
    </row>
    <row r="20" spans="1:33">
      <c r="A20" s="65">
        <f t="shared" si="13"/>
        <v>37377</v>
      </c>
      <c r="B20" s="66">
        <f>Summary!B20</f>
        <v>1636.6799999999998</v>
      </c>
      <c r="C20" s="74"/>
      <c r="D20" s="67">
        <f t="shared" si="1"/>
        <v>1636.6799999999998</v>
      </c>
      <c r="E20" s="56">
        <f t="shared" si="2"/>
        <v>1636.6799999999998</v>
      </c>
      <c r="F20" s="56">
        <f t="shared" ca="1" si="3"/>
        <v>1583.2989109508023</v>
      </c>
      <c r="G20" s="68">
        <f>VLOOKUP($A20,[0]!Table,MATCH(G$4,[0]!Curves,0))</f>
        <v>3.552</v>
      </c>
      <c r="H20" s="69">
        <f t="shared" si="22"/>
        <v>3.552</v>
      </c>
      <c r="I20" s="68">
        <f t="shared" si="4"/>
        <v>3.552</v>
      </c>
      <c r="J20" s="68">
        <v>0</v>
      </c>
      <c r="K20" s="69">
        <f t="shared" si="14"/>
        <v>0</v>
      </c>
      <c r="L20" s="85">
        <f t="shared" si="5"/>
        <v>0</v>
      </c>
      <c r="M20" s="68" t="e">
        <f>VLOOKUP($A20,[0]!Table,MATCH(M$4,[0]!Curves,0))</f>
        <v>#N/A</v>
      </c>
      <c r="N20" s="69" t="e">
        <f t="shared" si="15"/>
        <v>#N/A</v>
      </c>
      <c r="O20" s="85" t="e">
        <f t="shared" si="6"/>
        <v>#N/A</v>
      </c>
      <c r="P20" s="60"/>
      <c r="Q20" s="85">
        <f t="shared" si="16"/>
        <v>3.552</v>
      </c>
      <c r="R20" s="85">
        <f t="shared" si="17"/>
        <v>3.552</v>
      </c>
      <c r="S20" s="85">
        <f>Summary!C20</f>
        <v>4.8099999999999996</v>
      </c>
      <c r="T20" s="70"/>
      <c r="U20" s="22">
        <f t="shared" si="7"/>
        <v>31</v>
      </c>
      <c r="V20" s="71">
        <f t="shared" si="8"/>
        <v>37377</v>
      </c>
      <c r="W20" s="22">
        <f t="shared" ca="1" si="9"/>
        <v>315</v>
      </c>
      <c r="X20" s="68">
        <f>VLOOKUP($A20,[0]!Table,MATCH(X$4,[0]!Curves,0))</f>
        <v>3.8820853845325007E-2</v>
      </c>
      <c r="Y20" s="72">
        <f t="shared" ca="1" si="10"/>
        <v>0.96738452901654726</v>
      </c>
      <c r="Z20" s="22">
        <f t="shared" si="11"/>
        <v>1</v>
      </c>
      <c r="AA20" s="22">
        <f t="shared" si="12"/>
        <v>31</v>
      </c>
      <c r="AB20" s="73"/>
      <c r="AC20" s="62">
        <f t="shared" ca="1" si="18"/>
        <v>1991.7900299761086</v>
      </c>
      <c r="AE20" s="62">
        <f t="shared" ca="1" si="19"/>
        <v>5623.8777316972501</v>
      </c>
      <c r="AF20" s="62">
        <f t="shared" ca="1" si="20"/>
        <v>5623.8777316972501</v>
      </c>
      <c r="AG20" s="62">
        <f t="shared" ca="1" si="21"/>
        <v>7615.6677616733587</v>
      </c>
    </row>
    <row r="21" spans="1:33">
      <c r="A21" s="65">
        <f t="shared" si="13"/>
        <v>37408</v>
      </c>
      <c r="B21" s="66">
        <f>Summary!B21</f>
        <v>1614.6</v>
      </c>
      <c r="C21" s="74"/>
      <c r="D21" s="67">
        <f t="shared" si="1"/>
        <v>1614.6</v>
      </c>
      <c r="E21" s="56">
        <f t="shared" si="2"/>
        <v>1614.6</v>
      </c>
      <c r="F21" s="56">
        <f t="shared" ca="1" si="3"/>
        <v>1556.3883984598508</v>
      </c>
      <c r="G21" s="68">
        <f>VLOOKUP($A21,[0]!Table,MATCH(G$4,[0]!Curves,0))</f>
        <v>3.597</v>
      </c>
      <c r="H21" s="69">
        <f t="shared" si="22"/>
        <v>3.597</v>
      </c>
      <c r="I21" s="68">
        <f t="shared" si="4"/>
        <v>3.597</v>
      </c>
      <c r="J21" s="68">
        <v>0</v>
      </c>
      <c r="K21" s="69">
        <f t="shared" si="14"/>
        <v>0</v>
      </c>
      <c r="L21" s="85">
        <f t="shared" si="5"/>
        <v>0</v>
      </c>
      <c r="M21" s="68" t="e">
        <f>VLOOKUP($A21,[0]!Table,MATCH(M$4,[0]!Curves,0))</f>
        <v>#N/A</v>
      </c>
      <c r="N21" s="69" t="e">
        <f t="shared" si="15"/>
        <v>#N/A</v>
      </c>
      <c r="O21" s="85" t="e">
        <f t="shared" si="6"/>
        <v>#N/A</v>
      </c>
      <c r="P21" s="60"/>
      <c r="Q21" s="85">
        <f t="shared" si="16"/>
        <v>3.597</v>
      </c>
      <c r="R21" s="85">
        <f t="shared" si="17"/>
        <v>3.597</v>
      </c>
      <c r="S21" s="85">
        <f>Summary!C21</f>
        <v>4.8099999999999996</v>
      </c>
      <c r="T21" s="70"/>
      <c r="U21" s="22">
        <f t="shared" si="7"/>
        <v>30</v>
      </c>
      <c r="V21" s="71">
        <f t="shared" si="8"/>
        <v>37408</v>
      </c>
      <c r="W21" s="22">
        <f t="shared" ca="1" si="9"/>
        <v>346</v>
      </c>
      <c r="X21" s="68">
        <f>VLOOKUP($A21,[0]!Table,MATCH(X$4,[0]!Curves,0))</f>
        <v>3.9140210122214504E-2</v>
      </c>
      <c r="Y21" s="72">
        <f t="shared" ca="1" si="10"/>
        <v>0.96394673507980355</v>
      </c>
      <c r="Z21" s="22">
        <f t="shared" si="11"/>
        <v>1</v>
      </c>
      <c r="AA21" s="22">
        <f t="shared" si="12"/>
        <v>30</v>
      </c>
      <c r="AB21" s="73"/>
      <c r="AC21" s="62">
        <f t="shared" ca="1" si="18"/>
        <v>1887.8991273317984</v>
      </c>
      <c r="AE21" s="62">
        <f t="shared" ca="1" si="19"/>
        <v>5598.3290692600831</v>
      </c>
      <c r="AF21" s="62">
        <f t="shared" ca="1" si="20"/>
        <v>5598.3290692600831</v>
      </c>
      <c r="AG21" s="62">
        <f t="shared" ca="1" si="21"/>
        <v>7486.2281965918819</v>
      </c>
    </row>
    <row r="22" spans="1:33">
      <c r="A22" s="65">
        <f t="shared" si="13"/>
        <v>37438</v>
      </c>
      <c r="B22" s="66">
        <f>Summary!B22</f>
        <v>1595.8799999999999</v>
      </c>
      <c r="C22" s="74"/>
      <c r="D22" s="67">
        <f t="shared" si="1"/>
        <v>1595.8799999999999</v>
      </c>
      <c r="E22" s="56">
        <f t="shared" si="2"/>
        <v>1595.8799999999999</v>
      </c>
      <c r="F22" s="56">
        <f t="shared" ca="1" si="3"/>
        <v>1532.9008493948506</v>
      </c>
      <c r="G22" s="68">
        <f>VLOOKUP($A22,[0]!Table,MATCH(G$4,[0]!Curves,0))</f>
        <v>3.6420000000000003</v>
      </c>
      <c r="H22" s="69">
        <f t="shared" si="22"/>
        <v>3.6420000000000003</v>
      </c>
      <c r="I22" s="68">
        <f t="shared" si="4"/>
        <v>3.6420000000000003</v>
      </c>
      <c r="J22" s="68">
        <v>0</v>
      </c>
      <c r="K22" s="69">
        <f t="shared" si="14"/>
        <v>0</v>
      </c>
      <c r="L22" s="85">
        <f t="shared" si="5"/>
        <v>0</v>
      </c>
      <c r="M22" s="68" t="e">
        <f>VLOOKUP($A22,[0]!Table,MATCH(M$4,[0]!Curves,0))</f>
        <v>#N/A</v>
      </c>
      <c r="N22" s="69" t="e">
        <f t="shared" si="15"/>
        <v>#N/A</v>
      </c>
      <c r="O22" s="85" t="e">
        <f t="shared" si="6"/>
        <v>#N/A</v>
      </c>
      <c r="P22" s="60"/>
      <c r="Q22" s="85">
        <f t="shared" si="16"/>
        <v>3.6420000000000003</v>
      </c>
      <c r="R22" s="85">
        <f t="shared" si="17"/>
        <v>3.6420000000000003</v>
      </c>
      <c r="S22" s="85">
        <f>Summary!C22</f>
        <v>4.8099999999999996</v>
      </c>
      <c r="T22" s="70"/>
      <c r="U22" s="22">
        <f t="shared" si="7"/>
        <v>31</v>
      </c>
      <c r="V22" s="71">
        <f t="shared" si="8"/>
        <v>37438</v>
      </c>
      <c r="W22" s="22">
        <f t="shared" ca="1" si="9"/>
        <v>376</v>
      </c>
      <c r="X22" s="68">
        <f>VLOOKUP($A22,[0]!Table,MATCH(X$4,[0]!Curves,0))</f>
        <v>3.94971876395602E-2</v>
      </c>
      <c r="Y22" s="72">
        <f t="shared" ca="1" si="10"/>
        <v>0.96053641213302432</v>
      </c>
      <c r="Z22" s="22">
        <f t="shared" si="11"/>
        <v>1</v>
      </c>
      <c r="AA22" s="22">
        <f t="shared" si="12"/>
        <v>31</v>
      </c>
      <c r="AB22" s="73"/>
      <c r="AC22" s="62">
        <f t="shared" ca="1" si="18"/>
        <v>1790.4281920931844</v>
      </c>
      <c r="AE22" s="62">
        <f t="shared" ca="1" si="19"/>
        <v>5582.8248934960466</v>
      </c>
      <c r="AF22" s="62">
        <f t="shared" ca="1" si="20"/>
        <v>5582.8248934960466</v>
      </c>
      <c r="AG22" s="62">
        <f t="shared" ca="1" si="21"/>
        <v>7373.253085589231</v>
      </c>
    </row>
    <row r="23" spans="1:33">
      <c r="A23" s="65">
        <f t="shared" si="13"/>
        <v>37469</v>
      </c>
      <c r="B23" s="66">
        <f>Summary!B23</f>
        <v>1577.76</v>
      </c>
      <c r="C23" s="74"/>
      <c r="D23" s="67">
        <f t="shared" si="1"/>
        <v>1577.76</v>
      </c>
      <c r="E23" s="56">
        <f t="shared" si="2"/>
        <v>1577.76</v>
      </c>
      <c r="F23" s="56">
        <f t="shared" ca="1" si="3"/>
        <v>1509.7357104320886</v>
      </c>
      <c r="G23" s="68">
        <f>VLOOKUP($A23,[0]!Table,MATCH(G$4,[0]!Curves,0))</f>
        <v>3.6660000000000004</v>
      </c>
      <c r="H23" s="69">
        <f t="shared" si="22"/>
        <v>3.6660000000000004</v>
      </c>
      <c r="I23" s="68">
        <f t="shared" si="4"/>
        <v>3.6660000000000004</v>
      </c>
      <c r="J23" s="68">
        <v>0</v>
      </c>
      <c r="K23" s="69">
        <f t="shared" si="14"/>
        <v>0</v>
      </c>
      <c r="L23" s="85">
        <f t="shared" si="5"/>
        <v>0</v>
      </c>
      <c r="M23" s="68" t="e">
        <f>VLOOKUP($A23,[0]!Table,MATCH(M$4,[0]!Curves,0))</f>
        <v>#N/A</v>
      </c>
      <c r="N23" s="69" t="e">
        <f t="shared" si="15"/>
        <v>#N/A</v>
      </c>
      <c r="O23" s="85" t="e">
        <f t="shared" si="6"/>
        <v>#N/A</v>
      </c>
      <c r="P23" s="60"/>
      <c r="Q23" s="85">
        <f t="shared" si="16"/>
        <v>3.6660000000000004</v>
      </c>
      <c r="R23" s="85">
        <f t="shared" si="17"/>
        <v>3.6660000000000004</v>
      </c>
      <c r="S23" s="85">
        <f>Summary!C23</f>
        <v>4.8099999999999996</v>
      </c>
      <c r="T23" s="70"/>
      <c r="U23" s="22">
        <f t="shared" si="7"/>
        <v>31</v>
      </c>
      <c r="V23" s="71">
        <f t="shared" si="8"/>
        <v>37469</v>
      </c>
      <c r="W23" s="22">
        <f t="shared" ca="1" si="9"/>
        <v>407</v>
      </c>
      <c r="X23" s="68">
        <f>VLOOKUP($A23,[0]!Table,MATCH(X$4,[0]!Curves,0))</f>
        <v>3.9944315569680401E-2</v>
      </c>
      <c r="Y23" s="72">
        <f t="shared" ca="1" si="10"/>
        <v>0.95688552785727143</v>
      </c>
      <c r="Z23" s="22">
        <f t="shared" si="11"/>
        <v>1</v>
      </c>
      <c r="AA23" s="22">
        <f t="shared" si="12"/>
        <v>31</v>
      </c>
      <c r="AB23" s="73"/>
      <c r="AC23" s="62">
        <f t="shared" ca="1" si="18"/>
        <v>1727.1376527343082</v>
      </c>
      <c r="AE23" s="62">
        <f t="shared" ca="1" si="19"/>
        <v>5534.6911144440373</v>
      </c>
      <c r="AF23" s="62">
        <f t="shared" ca="1" si="20"/>
        <v>5534.6911144440373</v>
      </c>
      <c r="AG23" s="62">
        <f t="shared" ca="1" si="21"/>
        <v>7261.8287671783455</v>
      </c>
    </row>
    <row r="24" spans="1:33">
      <c r="A24" s="65">
        <f t="shared" si="13"/>
        <v>37500</v>
      </c>
      <c r="B24" s="66">
        <f>Summary!B24</f>
        <v>1557.57</v>
      </c>
      <c r="C24" s="74"/>
      <c r="D24" s="67">
        <f t="shared" si="1"/>
        <v>1557.57</v>
      </c>
      <c r="E24" s="56">
        <f t="shared" si="2"/>
        <v>1557.57</v>
      </c>
      <c r="F24" s="56">
        <f t="shared" ca="1" si="3"/>
        <v>1484.6409766760632</v>
      </c>
      <c r="G24" s="68">
        <f>VLOOKUP($A24,[0]!Table,MATCH(G$4,[0]!Curves,0))</f>
        <v>3.6790000000000003</v>
      </c>
      <c r="H24" s="69">
        <f t="shared" si="22"/>
        <v>3.6790000000000003</v>
      </c>
      <c r="I24" s="68">
        <f t="shared" si="4"/>
        <v>3.6790000000000003</v>
      </c>
      <c r="J24" s="68">
        <v>0</v>
      </c>
      <c r="K24" s="69">
        <f t="shared" si="14"/>
        <v>0</v>
      </c>
      <c r="L24" s="85">
        <f t="shared" si="5"/>
        <v>0</v>
      </c>
      <c r="M24" s="68" t="e">
        <f>VLOOKUP($A24,[0]!Table,MATCH(M$4,[0]!Curves,0))</f>
        <v>#N/A</v>
      </c>
      <c r="N24" s="69" t="e">
        <f t="shared" si="15"/>
        <v>#N/A</v>
      </c>
      <c r="O24" s="85" t="e">
        <f t="shared" si="6"/>
        <v>#N/A</v>
      </c>
      <c r="P24" s="60"/>
      <c r="Q24" s="85">
        <f t="shared" si="16"/>
        <v>3.6790000000000003</v>
      </c>
      <c r="R24" s="85">
        <f t="shared" si="17"/>
        <v>3.6790000000000003</v>
      </c>
      <c r="S24" s="85">
        <f>Summary!C24</f>
        <v>4.8099999999999996</v>
      </c>
      <c r="T24" s="70"/>
      <c r="U24" s="22">
        <f t="shared" si="7"/>
        <v>30</v>
      </c>
      <c r="V24" s="71">
        <f t="shared" si="8"/>
        <v>37500</v>
      </c>
      <c r="W24" s="22">
        <f t="shared" ca="1" si="9"/>
        <v>438</v>
      </c>
      <c r="X24" s="68">
        <f>VLOOKUP($A24,[0]!Table,MATCH(X$4,[0]!Curves,0))</f>
        <v>4.0391443566880604E-2</v>
      </c>
      <c r="Y24" s="72">
        <f t="shared" ca="1" si="10"/>
        <v>0.95317769132434704</v>
      </c>
      <c r="Z24" s="22">
        <f t="shared" si="11"/>
        <v>1</v>
      </c>
      <c r="AA24" s="22">
        <f t="shared" si="12"/>
        <v>30</v>
      </c>
      <c r="AB24" s="73"/>
      <c r="AC24" s="62">
        <f t="shared" ca="1" si="18"/>
        <v>1679.1289446206265</v>
      </c>
      <c r="AE24" s="62">
        <f t="shared" ca="1" si="19"/>
        <v>5461.9941531912373</v>
      </c>
      <c r="AF24" s="62">
        <f t="shared" ca="1" si="20"/>
        <v>5461.9941531912373</v>
      </c>
      <c r="AG24" s="62">
        <f t="shared" ca="1" si="21"/>
        <v>7141.1230978118638</v>
      </c>
    </row>
    <row r="25" spans="1:33">
      <c r="A25" s="65">
        <f t="shared" si="13"/>
        <v>37530</v>
      </c>
      <c r="B25" s="66">
        <f>Summary!B25</f>
        <v>1536.9299999999998</v>
      </c>
      <c r="C25" s="74"/>
      <c r="D25" s="67">
        <f t="shared" si="1"/>
        <v>1536.9299999999998</v>
      </c>
      <c r="E25" s="56">
        <f t="shared" si="2"/>
        <v>1536.9299999999998</v>
      </c>
      <c r="F25" s="56">
        <f t="shared" ca="1" si="3"/>
        <v>1459.3300736127196</v>
      </c>
      <c r="G25" s="68">
        <f>VLOOKUP($A25,[0]!Table,MATCH(G$4,[0]!Curves,0))</f>
        <v>3.7010000000000001</v>
      </c>
      <c r="H25" s="69">
        <f t="shared" si="22"/>
        <v>3.7010000000000001</v>
      </c>
      <c r="I25" s="68">
        <f t="shared" si="4"/>
        <v>3.7010000000000001</v>
      </c>
      <c r="J25" s="68">
        <v>0</v>
      </c>
      <c r="K25" s="69">
        <f t="shared" si="14"/>
        <v>0</v>
      </c>
      <c r="L25" s="85">
        <f t="shared" si="5"/>
        <v>0</v>
      </c>
      <c r="M25" s="68" t="e">
        <f>VLOOKUP($A25,[0]!Table,MATCH(M$4,[0]!Curves,0))</f>
        <v>#N/A</v>
      </c>
      <c r="N25" s="69" t="e">
        <f t="shared" si="15"/>
        <v>#N/A</v>
      </c>
      <c r="O25" s="85" t="e">
        <f t="shared" si="6"/>
        <v>#N/A</v>
      </c>
      <c r="P25" s="60"/>
      <c r="Q25" s="85">
        <f t="shared" si="16"/>
        <v>3.7010000000000001</v>
      </c>
      <c r="R25" s="85">
        <f t="shared" si="17"/>
        <v>3.7010000000000001</v>
      </c>
      <c r="S25" s="85">
        <f>Summary!C25</f>
        <v>4.8099999999999996</v>
      </c>
      <c r="T25" s="70"/>
      <c r="U25" s="22">
        <f t="shared" si="7"/>
        <v>31</v>
      </c>
      <c r="V25" s="71">
        <f t="shared" si="8"/>
        <v>37530</v>
      </c>
      <c r="W25" s="22">
        <f t="shared" ca="1" si="9"/>
        <v>468</v>
      </c>
      <c r="X25" s="68">
        <f>VLOOKUP($A25,[0]!Table,MATCH(X$4,[0]!Curves,0))</f>
        <v>4.0846121793410198E-2</v>
      </c>
      <c r="Y25" s="72">
        <f t="shared" ca="1" si="10"/>
        <v>0.94950978483907511</v>
      </c>
      <c r="Z25" s="22">
        <f t="shared" si="11"/>
        <v>1</v>
      </c>
      <c r="AA25" s="22">
        <f t="shared" si="12"/>
        <v>31</v>
      </c>
      <c r="AB25" s="73"/>
      <c r="AC25" s="62">
        <f t="shared" ca="1" si="18"/>
        <v>1618.3970516365055</v>
      </c>
      <c r="AE25" s="62">
        <f t="shared" ca="1" si="19"/>
        <v>5400.9806024406753</v>
      </c>
      <c r="AF25" s="62">
        <f t="shared" ca="1" si="20"/>
        <v>5400.9806024406753</v>
      </c>
      <c r="AG25" s="62">
        <f t="shared" ca="1" si="21"/>
        <v>7019.3776540771805</v>
      </c>
    </row>
    <row r="26" spans="1:33">
      <c r="A26" s="65">
        <f t="shared" si="13"/>
        <v>37561</v>
      </c>
      <c r="B26" s="66">
        <f>Summary!B26</f>
        <v>1522.47</v>
      </c>
      <c r="C26" s="74"/>
      <c r="D26" s="67">
        <f t="shared" si="1"/>
        <v>1522.47</v>
      </c>
      <c r="E26" s="56">
        <f t="shared" si="2"/>
        <v>1522.47</v>
      </c>
      <c r="F26" s="56">
        <f t="shared" ca="1" si="3"/>
        <v>1439.6813567614352</v>
      </c>
      <c r="G26" s="68">
        <f>VLOOKUP($A26,[0]!Table,MATCH(G$4,[0]!Curves,0))</f>
        <v>3.8370000000000002</v>
      </c>
      <c r="H26" s="69">
        <f t="shared" si="22"/>
        <v>3.8370000000000002</v>
      </c>
      <c r="I26" s="68">
        <f t="shared" si="4"/>
        <v>3.8370000000000002</v>
      </c>
      <c r="J26" s="68">
        <v>0</v>
      </c>
      <c r="K26" s="69">
        <f t="shared" si="14"/>
        <v>0</v>
      </c>
      <c r="L26" s="85">
        <f t="shared" si="5"/>
        <v>0</v>
      </c>
      <c r="M26" s="68" t="e">
        <f>VLOOKUP($A26,[0]!Table,MATCH(M$4,[0]!Curves,0))</f>
        <v>#N/A</v>
      </c>
      <c r="N26" s="69" t="e">
        <f t="shared" si="15"/>
        <v>#N/A</v>
      </c>
      <c r="O26" s="85" t="e">
        <f t="shared" si="6"/>
        <v>#N/A</v>
      </c>
      <c r="P26" s="60"/>
      <c r="Q26" s="85">
        <f t="shared" si="16"/>
        <v>3.8370000000000002</v>
      </c>
      <c r="R26" s="85">
        <f t="shared" si="17"/>
        <v>3.8370000000000002</v>
      </c>
      <c r="S26" s="85">
        <f>Summary!C26</f>
        <v>4.8099999999999996</v>
      </c>
      <c r="T26" s="70"/>
      <c r="U26" s="22">
        <f t="shared" si="7"/>
        <v>30</v>
      </c>
      <c r="V26" s="71">
        <f t="shared" si="8"/>
        <v>37561</v>
      </c>
      <c r="W26" s="22">
        <f t="shared" ca="1" si="9"/>
        <v>499</v>
      </c>
      <c r="X26" s="68">
        <f>VLOOKUP($A26,[0]!Table,MATCH(X$4,[0]!Curves,0))</f>
        <v>4.1347317986624596E-2</v>
      </c>
      <c r="Y26" s="72">
        <f t="shared" ca="1" si="10"/>
        <v>0.94562215134711036</v>
      </c>
      <c r="Z26" s="22">
        <f t="shared" si="11"/>
        <v>1</v>
      </c>
      <c r="AA26" s="22">
        <f t="shared" si="12"/>
        <v>30</v>
      </c>
      <c r="AB26" s="73"/>
      <c r="AC26" s="62">
        <f t="shared" ca="1" si="18"/>
        <v>1400.8099601288757</v>
      </c>
      <c r="AE26" s="62">
        <f t="shared" ca="1" si="19"/>
        <v>5524.0573658936273</v>
      </c>
      <c r="AF26" s="62">
        <f t="shared" ca="1" si="20"/>
        <v>5524.0573658936273</v>
      </c>
      <c r="AG26" s="62">
        <f t="shared" ca="1" si="21"/>
        <v>6924.8673260225023</v>
      </c>
    </row>
    <row r="27" spans="1:33">
      <c r="A27" s="65">
        <f t="shared" si="13"/>
        <v>37591</v>
      </c>
      <c r="B27" s="66">
        <f>Summary!B27</f>
        <v>1500.6599999999999</v>
      </c>
      <c r="C27" s="74"/>
      <c r="D27" s="67">
        <f t="shared" si="1"/>
        <v>1500.6599999999999</v>
      </c>
      <c r="E27" s="56">
        <f t="shared" si="2"/>
        <v>1500.6599999999999</v>
      </c>
      <c r="F27" s="56">
        <f t="shared" ca="1" si="3"/>
        <v>1413.3223104187105</v>
      </c>
      <c r="G27" s="68">
        <f>VLOOKUP($A27,[0]!Table,MATCH(G$4,[0]!Curves,0))</f>
        <v>3.972</v>
      </c>
      <c r="H27" s="69">
        <f t="shared" si="22"/>
        <v>3.972</v>
      </c>
      <c r="I27" s="68">
        <f t="shared" si="4"/>
        <v>3.972</v>
      </c>
      <c r="J27" s="68">
        <v>0</v>
      </c>
      <c r="K27" s="69">
        <f t="shared" si="14"/>
        <v>0</v>
      </c>
      <c r="L27" s="85">
        <f t="shared" si="5"/>
        <v>0</v>
      </c>
      <c r="M27" s="68" t="e">
        <f>VLOOKUP($A27,[0]!Table,MATCH(M$4,[0]!Curves,0))</f>
        <v>#N/A</v>
      </c>
      <c r="N27" s="69" t="e">
        <f t="shared" si="15"/>
        <v>#N/A</v>
      </c>
      <c r="O27" s="85" t="e">
        <f t="shared" si="6"/>
        <v>#N/A</v>
      </c>
      <c r="P27" s="60"/>
      <c r="Q27" s="85">
        <f t="shared" si="16"/>
        <v>3.972</v>
      </c>
      <c r="R27" s="85">
        <f t="shared" si="17"/>
        <v>3.972</v>
      </c>
      <c r="S27" s="85">
        <f>Summary!C27</f>
        <v>4.8099999999999996</v>
      </c>
      <c r="T27" s="70"/>
      <c r="U27" s="22">
        <f t="shared" si="7"/>
        <v>31</v>
      </c>
      <c r="V27" s="71">
        <f t="shared" si="8"/>
        <v>37591</v>
      </c>
      <c r="W27" s="22">
        <f t="shared" ca="1" si="9"/>
        <v>529</v>
      </c>
      <c r="X27" s="68">
        <f>VLOOKUP($A27,[0]!Table,MATCH(X$4,[0]!Curves,0))</f>
        <v>4.18323466408985E-2</v>
      </c>
      <c r="Y27" s="72">
        <f t="shared" ca="1" si="10"/>
        <v>0.94180048140065742</v>
      </c>
      <c r="Z27" s="22">
        <f t="shared" si="11"/>
        <v>1</v>
      </c>
      <c r="AA27" s="22">
        <f t="shared" si="12"/>
        <v>31</v>
      </c>
      <c r="AB27" s="73"/>
      <c r="AC27" s="62">
        <f t="shared" ca="1" si="18"/>
        <v>1184.3640961308788</v>
      </c>
      <c r="AE27" s="62">
        <f t="shared" ca="1" si="19"/>
        <v>5613.7162169831181</v>
      </c>
      <c r="AF27" s="62">
        <f t="shared" ca="1" si="20"/>
        <v>5613.7162169831181</v>
      </c>
      <c r="AG27" s="62">
        <f t="shared" ca="1" si="21"/>
        <v>6798.0803131139965</v>
      </c>
    </row>
    <row r="28" spans="1:33">
      <c r="A28" s="65">
        <f t="shared" si="13"/>
        <v>37622</v>
      </c>
      <c r="B28" s="66">
        <f>Summary!B28</f>
        <v>1482.54</v>
      </c>
      <c r="C28" s="74"/>
      <c r="D28" s="67">
        <f t="shared" si="1"/>
        <v>1482.54</v>
      </c>
      <c r="E28" s="56">
        <f t="shared" si="2"/>
        <v>1482.54</v>
      </c>
      <c r="F28" s="56">
        <f t="shared" ca="1" si="3"/>
        <v>1390.2670480130512</v>
      </c>
      <c r="G28" s="68">
        <f>VLOOKUP($A28,[0]!Table,MATCH(G$4,[0]!Curves,0))</f>
        <v>4.032</v>
      </c>
      <c r="H28" s="69">
        <f t="shared" si="22"/>
        <v>4.032</v>
      </c>
      <c r="I28" s="68">
        <f t="shared" si="4"/>
        <v>4.032</v>
      </c>
      <c r="J28" s="68">
        <v>0</v>
      </c>
      <c r="K28" s="69">
        <f t="shared" si="14"/>
        <v>0</v>
      </c>
      <c r="L28" s="85">
        <f t="shared" si="5"/>
        <v>0</v>
      </c>
      <c r="M28" s="68" t="e">
        <f>VLOOKUP($A28,[0]!Table,MATCH(M$4,[0]!Curves,0))</f>
        <v>#N/A</v>
      </c>
      <c r="N28" s="69" t="e">
        <f t="shared" si="15"/>
        <v>#N/A</v>
      </c>
      <c r="O28" s="85" t="e">
        <f t="shared" si="6"/>
        <v>#N/A</v>
      </c>
      <c r="P28" s="60"/>
      <c r="Q28" s="85">
        <f t="shared" si="16"/>
        <v>4.032</v>
      </c>
      <c r="R28" s="85">
        <f t="shared" si="17"/>
        <v>4.032</v>
      </c>
      <c r="S28" s="85">
        <f>Summary!C28</f>
        <v>4.8099999999999996</v>
      </c>
      <c r="T28" s="70"/>
      <c r="U28" s="22">
        <f t="shared" si="7"/>
        <v>31</v>
      </c>
      <c r="V28" s="71">
        <f t="shared" si="8"/>
        <v>37622</v>
      </c>
      <c r="W28" s="22">
        <f t="shared" ca="1" si="9"/>
        <v>560</v>
      </c>
      <c r="X28" s="68">
        <f>VLOOKUP($A28,[0]!Table,MATCH(X$4,[0]!Curves,0))</f>
        <v>4.2355339474086803E-2</v>
      </c>
      <c r="Y28" s="72">
        <f t="shared" ca="1" si="10"/>
        <v>0.93776022772609924</v>
      </c>
      <c r="Z28" s="22">
        <f t="shared" si="11"/>
        <v>1</v>
      </c>
      <c r="AA28" s="22">
        <f t="shared" si="12"/>
        <v>31</v>
      </c>
      <c r="AB28" s="73"/>
      <c r="AC28" s="62">
        <f t="shared" ca="1" si="18"/>
        <v>1081.6277633541533</v>
      </c>
      <c r="AE28" s="62">
        <f t="shared" ca="1" si="19"/>
        <v>5605.5567375886221</v>
      </c>
      <c r="AF28" s="62">
        <f t="shared" ca="1" si="20"/>
        <v>5605.5567375886221</v>
      </c>
      <c r="AG28" s="62">
        <f t="shared" ca="1" si="21"/>
        <v>6687.1845009427752</v>
      </c>
    </row>
    <row r="29" spans="1:33">
      <c r="A29" s="65">
        <f t="shared" si="13"/>
        <v>37653</v>
      </c>
      <c r="B29" s="66">
        <f>Summary!B29</f>
        <v>1466.01</v>
      </c>
      <c r="C29" s="74"/>
      <c r="D29" s="67">
        <f t="shared" si="1"/>
        <v>1466.01</v>
      </c>
      <c r="E29" s="56">
        <f t="shared" si="2"/>
        <v>1466.01</v>
      </c>
      <c r="F29" s="56">
        <f t="shared" ca="1" si="3"/>
        <v>1368.6921201601438</v>
      </c>
      <c r="G29" s="68">
        <f>VLOOKUP($A29,[0]!Table,MATCH(G$4,[0]!Curves,0))</f>
        <v>3.915</v>
      </c>
      <c r="H29" s="69">
        <f t="shared" si="22"/>
        <v>3.915</v>
      </c>
      <c r="I29" s="68">
        <f t="shared" si="4"/>
        <v>3.915</v>
      </c>
      <c r="J29" s="68">
        <v>0</v>
      </c>
      <c r="K29" s="69">
        <f t="shared" si="14"/>
        <v>0</v>
      </c>
      <c r="L29" s="85">
        <f t="shared" si="5"/>
        <v>0</v>
      </c>
      <c r="M29" s="68" t="e">
        <f>VLOOKUP($A29,[0]!Table,MATCH(M$4,[0]!Curves,0))</f>
        <v>#N/A</v>
      </c>
      <c r="N29" s="69" t="e">
        <f t="shared" si="15"/>
        <v>#N/A</v>
      </c>
      <c r="O29" s="85" t="e">
        <f t="shared" si="6"/>
        <v>#N/A</v>
      </c>
      <c r="P29" s="60"/>
      <c r="Q29" s="85">
        <f t="shared" si="16"/>
        <v>3.915</v>
      </c>
      <c r="R29" s="85">
        <f t="shared" si="17"/>
        <v>3.915</v>
      </c>
      <c r="S29" s="85">
        <f>Summary!C29</f>
        <v>4.8099999999999996</v>
      </c>
      <c r="T29" s="70"/>
      <c r="U29" s="22">
        <f t="shared" si="7"/>
        <v>28</v>
      </c>
      <c r="V29" s="71">
        <f t="shared" si="8"/>
        <v>37653</v>
      </c>
      <c r="W29" s="22">
        <f t="shared" ca="1" si="9"/>
        <v>591</v>
      </c>
      <c r="X29" s="68">
        <f>VLOOKUP($A29,[0]!Table,MATCH(X$4,[0]!Curves,0))</f>
        <v>4.29047995511063E-2</v>
      </c>
      <c r="Y29" s="72">
        <f t="shared" ca="1" si="10"/>
        <v>0.93361717870965666</v>
      </c>
      <c r="Z29" s="22">
        <f t="shared" si="11"/>
        <v>1</v>
      </c>
      <c r="AA29" s="22">
        <f t="shared" si="12"/>
        <v>28</v>
      </c>
      <c r="AB29" s="73"/>
      <c r="AC29" s="62">
        <f t="shared" ca="1" si="18"/>
        <v>1224.979447543328</v>
      </c>
      <c r="AE29" s="62">
        <f t="shared" ca="1" si="19"/>
        <v>5358.4296504269632</v>
      </c>
      <c r="AF29" s="62">
        <f t="shared" ca="1" si="20"/>
        <v>5358.4296504269632</v>
      </c>
      <c r="AG29" s="62">
        <f t="shared" ca="1" si="21"/>
        <v>6583.4090979702905</v>
      </c>
    </row>
    <row r="30" spans="1:33">
      <c r="A30" s="65">
        <f t="shared" si="13"/>
        <v>37681</v>
      </c>
      <c r="B30" s="66">
        <f>Summary!B30</f>
        <v>1446.27</v>
      </c>
      <c r="C30" s="74"/>
      <c r="D30" s="67">
        <f t="shared" si="1"/>
        <v>1446.27</v>
      </c>
      <c r="E30" s="56">
        <f t="shared" si="2"/>
        <v>1446.27</v>
      </c>
      <c r="F30" s="56">
        <f t="shared" ca="1" si="3"/>
        <v>1344.7678977952517</v>
      </c>
      <c r="G30" s="68">
        <f>VLOOKUP($A30,[0]!Table,MATCH(G$4,[0]!Curves,0))</f>
        <v>3.7770000000000001</v>
      </c>
      <c r="H30" s="69">
        <f t="shared" si="22"/>
        <v>3.7770000000000001</v>
      </c>
      <c r="I30" s="68">
        <f t="shared" ref="I30:I49" si="23">H30</f>
        <v>3.7770000000000001</v>
      </c>
      <c r="J30" s="68">
        <v>0</v>
      </c>
      <c r="K30" s="69">
        <f t="shared" si="14"/>
        <v>0</v>
      </c>
      <c r="L30" s="85">
        <f t="shared" ref="L30:L49" si="24">K30</f>
        <v>0</v>
      </c>
      <c r="M30" s="68" t="e">
        <f>VLOOKUP($A30,[0]!Table,MATCH(M$4,[0]!Curves,0))</f>
        <v>#N/A</v>
      </c>
      <c r="N30" s="69" t="e">
        <f t="shared" si="15"/>
        <v>#N/A</v>
      </c>
      <c r="O30" s="85" t="e">
        <f t="shared" ref="O30:O49" si="25">N30</f>
        <v>#N/A</v>
      </c>
      <c r="P30" s="60"/>
      <c r="Q30" s="85">
        <f t="shared" si="16"/>
        <v>3.7770000000000001</v>
      </c>
      <c r="R30" s="85">
        <f t="shared" si="17"/>
        <v>3.7770000000000001</v>
      </c>
      <c r="S30" s="85">
        <f>Summary!C30</f>
        <v>4.8099999999999996</v>
      </c>
      <c r="T30" s="70"/>
      <c r="U30" s="22">
        <f t="shared" si="7"/>
        <v>31</v>
      </c>
      <c r="V30" s="71">
        <f t="shared" si="8"/>
        <v>37681</v>
      </c>
      <c r="W30" s="22">
        <f t="shared" ca="1" si="9"/>
        <v>619</v>
      </c>
      <c r="X30" s="68">
        <f>VLOOKUP($A30,[0]!Table,MATCH(X$4,[0]!Curves,0))</f>
        <v>4.3401086159228004E-2</v>
      </c>
      <c r="Y30" s="72">
        <f t="shared" ca="1" si="10"/>
        <v>0.92981801309247347</v>
      </c>
      <c r="Z30" s="22">
        <f t="shared" si="11"/>
        <v>1</v>
      </c>
      <c r="AA30" s="22">
        <f t="shared" si="12"/>
        <v>31</v>
      </c>
      <c r="AB30" s="73"/>
      <c r="AC30" s="62">
        <f t="shared" ca="1" si="18"/>
        <v>1389.1452384224942</v>
      </c>
      <c r="AE30" s="62">
        <f t="shared" ca="1" si="19"/>
        <v>5079.1883499726655</v>
      </c>
      <c r="AF30" s="62">
        <f t="shared" ca="1" si="20"/>
        <v>5079.1883499726655</v>
      </c>
      <c r="AG30" s="62">
        <f t="shared" ca="1" si="21"/>
        <v>6468.3335883951595</v>
      </c>
    </row>
    <row r="31" spans="1:33">
      <c r="A31" s="65">
        <f t="shared" si="13"/>
        <v>37712</v>
      </c>
      <c r="B31" s="66">
        <f>Summary!B31</f>
        <v>1430.34</v>
      </c>
      <c r="C31" s="74"/>
      <c r="D31" s="67">
        <f t="shared" si="1"/>
        <v>1430.34</v>
      </c>
      <c r="E31" s="56">
        <f t="shared" si="2"/>
        <v>1430.34</v>
      </c>
      <c r="F31" s="56">
        <f t="shared" ca="1" si="3"/>
        <v>1323.9032252295738</v>
      </c>
      <c r="G31" s="68">
        <f>VLOOKUP($A31,[0]!Table,MATCH(G$4,[0]!Curves,0))</f>
        <v>3.4570000000000003</v>
      </c>
      <c r="H31" s="69">
        <f t="shared" si="22"/>
        <v>3.4570000000000003</v>
      </c>
      <c r="I31" s="68">
        <f t="shared" si="23"/>
        <v>3.4570000000000003</v>
      </c>
      <c r="J31" s="68">
        <v>0</v>
      </c>
      <c r="K31" s="69">
        <f t="shared" si="14"/>
        <v>0</v>
      </c>
      <c r="L31" s="85">
        <f t="shared" si="24"/>
        <v>0</v>
      </c>
      <c r="M31" s="68" t="e">
        <f>VLOOKUP($A31,[0]!Table,MATCH(M$4,[0]!Curves,0))</f>
        <v>#N/A</v>
      </c>
      <c r="N31" s="69" t="e">
        <f t="shared" si="15"/>
        <v>#N/A</v>
      </c>
      <c r="O31" s="85" t="e">
        <f t="shared" si="25"/>
        <v>#N/A</v>
      </c>
      <c r="P31" s="60"/>
      <c r="Q31" s="85">
        <f t="shared" si="16"/>
        <v>3.4570000000000003</v>
      </c>
      <c r="R31" s="85">
        <f t="shared" si="17"/>
        <v>3.4570000000000003</v>
      </c>
      <c r="S31" s="85">
        <f>Summary!C31</f>
        <v>4.8099999999999996</v>
      </c>
      <c r="T31" s="70"/>
      <c r="U31" s="22">
        <f t="shared" si="7"/>
        <v>30</v>
      </c>
      <c r="V31" s="71">
        <f t="shared" si="8"/>
        <v>37712</v>
      </c>
      <c r="W31" s="22">
        <f t="shared" ca="1" si="9"/>
        <v>650</v>
      </c>
      <c r="X31" s="68">
        <f>VLOOKUP($A31,[0]!Table,MATCH(X$4,[0]!Curves,0))</f>
        <v>4.3927746704555598E-2</v>
      </c>
      <c r="Y31" s="72">
        <f t="shared" ca="1" si="10"/>
        <v>0.92558638172013219</v>
      </c>
      <c r="Z31" s="22">
        <f t="shared" si="11"/>
        <v>1</v>
      </c>
      <c r="AA31" s="22">
        <f t="shared" si="12"/>
        <v>30</v>
      </c>
      <c r="AB31" s="73"/>
      <c r="AC31" s="62">
        <f t="shared" ca="1" si="18"/>
        <v>1791.2410637356124</v>
      </c>
      <c r="AE31" s="62">
        <f t="shared" ca="1" si="19"/>
        <v>4576.7334496186368</v>
      </c>
      <c r="AF31" s="62">
        <f t="shared" ca="1" si="20"/>
        <v>4576.7334496186368</v>
      </c>
      <c r="AG31" s="62">
        <f t="shared" ca="1" si="21"/>
        <v>6367.9745133542492</v>
      </c>
    </row>
    <row r="32" spans="1:33">
      <c r="A32" s="65">
        <f t="shared" si="13"/>
        <v>37742</v>
      </c>
      <c r="B32" s="66">
        <f>Summary!B32</f>
        <v>1414.53</v>
      </c>
      <c r="C32" s="74"/>
      <c r="D32" s="67">
        <f t="shared" si="1"/>
        <v>1414.53</v>
      </c>
      <c r="E32" s="56">
        <f t="shared" si="2"/>
        <v>1414.53</v>
      </c>
      <c r="F32" s="56">
        <f t="shared" ca="1" si="3"/>
        <v>1303.4729863876971</v>
      </c>
      <c r="G32" s="68">
        <f>VLOOKUP($A32,[0]!Table,MATCH(G$4,[0]!Curves,0))</f>
        <v>3.4330000000000003</v>
      </c>
      <c r="H32" s="69">
        <f t="shared" si="22"/>
        <v>3.4330000000000003</v>
      </c>
      <c r="I32" s="68">
        <f t="shared" si="23"/>
        <v>3.4330000000000003</v>
      </c>
      <c r="J32" s="68">
        <v>0</v>
      </c>
      <c r="K32" s="69">
        <f t="shared" si="14"/>
        <v>0</v>
      </c>
      <c r="L32" s="85">
        <f t="shared" si="24"/>
        <v>0</v>
      </c>
      <c r="M32" s="68" t="e">
        <f>VLOOKUP($A32,[0]!Table,MATCH(M$4,[0]!Curves,0))</f>
        <v>#N/A</v>
      </c>
      <c r="N32" s="69" t="e">
        <f t="shared" si="15"/>
        <v>#N/A</v>
      </c>
      <c r="O32" s="85" t="e">
        <f t="shared" si="25"/>
        <v>#N/A</v>
      </c>
      <c r="P32" s="60"/>
      <c r="Q32" s="85">
        <f t="shared" si="16"/>
        <v>3.4330000000000003</v>
      </c>
      <c r="R32" s="85">
        <f t="shared" si="17"/>
        <v>3.4330000000000003</v>
      </c>
      <c r="S32" s="85">
        <f>Summary!C32</f>
        <v>4.8099999999999996</v>
      </c>
      <c r="T32" s="70"/>
      <c r="U32" s="22">
        <f t="shared" si="7"/>
        <v>31</v>
      </c>
      <c r="V32" s="71">
        <f t="shared" si="8"/>
        <v>37742</v>
      </c>
      <c r="W32" s="22">
        <f t="shared" ca="1" si="9"/>
        <v>680</v>
      </c>
      <c r="X32" s="68">
        <f>VLOOKUP($A32,[0]!Table,MATCH(X$4,[0]!Curves,0))</f>
        <v>4.4404436934038803E-2</v>
      </c>
      <c r="Y32" s="72">
        <f t="shared" ca="1" si="10"/>
        <v>0.92148839995454113</v>
      </c>
      <c r="Z32" s="22">
        <f t="shared" si="11"/>
        <v>1</v>
      </c>
      <c r="AA32" s="22">
        <f t="shared" si="12"/>
        <v>31</v>
      </c>
      <c r="AB32" s="73"/>
      <c r="AC32" s="62">
        <f t="shared" ca="1" si="18"/>
        <v>1794.8823022558581</v>
      </c>
      <c r="AE32" s="62">
        <f t="shared" ca="1" si="19"/>
        <v>4474.8227622689647</v>
      </c>
      <c r="AF32" s="62">
        <f t="shared" ca="1" si="20"/>
        <v>4474.8227622689647</v>
      </c>
      <c r="AG32" s="62">
        <f t="shared" ca="1" si="21"/>
        <v>6269.7050645248228</v>
      </c>
    </row>
    <row r="33" spans="1:33">
      <c r="A33" s="65">
        <f t="shared" si="13"/>
        <v>37773</v>
      </c>
      <c r="B33" s="66">
        <f>Summary!B33</f>
        <v>1395.24</v>
      </c>
      <c r="C33" s="74"/>
      <c r="D33" s="67">
        <f t="shared" si="1"/>
        <v>1395.24</v>
      </c>
      <c r="E33" s="56">
        <f t="shared" si="2"/>
        <v>1395.24</v>
      </c>
      <c r="F33" s="56">
        <f t="shared" ca="1" si="3"/>
        <v>1279.7130902189622</v>
      </c>
      <c r="G33" s="68">
        <f>VLOOKUP($A33,[0]!Table,MATCH(G$4,[0]!Curves,0))</f>
        <v>3.4740000000000002</v>
      </c>
      <c r="H33" s="69">
        <f t="shared" si="22"/>
        <v>3.4740000000000002</v>
      </c>
      <c r="I33" s="68">
        <f t="shared" si="23"/>
        <v>3.4740000000000002</v>
      </c>
      <c r="J33" s="68">
        <v>0</v>
      </c>
      <c r="K33" s="69">
        <f t="shared" si="14"/>
        <v>0</v>
      </c>
      <c r="L33" s="85">
        <f t="shared" si="24"/>
        <v>0</v>
      </c>
      <c r="M33" s="68" t="e">
        <f>VLOOKUP($A33,[0]!Table,MATCH(M$4,[0]!Curves,0))</f>
        <v>#N/A</v>
      </c>
      <c r="N33" s="69" t="e">
        <f t="shared" si="15"/>
        <v>#N/A</v>
      </c>
      <c r="O33" s="85" t="e">
        <f t="shared" si="25"/>
        <v>#N/A</v>
      </c>
      <c r="P33" s="60"/>
      <c r="Q33" s="85">
        <f t="shared" si="16"/>
        <v>3.4740000000000002</v>
      </c>
      <c r="R33" s="85">
        <f t="shared" si="17"/>
        <v>3.4740000000000002</v>
      </c>
      <c r="S33" s="85">
        <f>Summary!C33</f>
        <v>4.8099999999999996</v>
      </c>
      <c r="T33" s="70"/>
      <c r="U33" s="22">
        <f t="shared" si="7"/>
        <v>30</v>
      </c>
      <c r="V33" s="71">
        <f t="shared" si="8"/>
        <v>37773</v>
      </c>
      <c r="W33" s="22">
        <f t="shared" ca="1" si="9"/>
        <v>711</v>
      </c>
      <c r="X33" s="68">
        <f>VLOOKUP($A33,[0]!Table,MATCH(X$4,[0]!Curves,0))</f>
        <v>4.4897016917762003E-2</v>
      </c>
      <c r="Y33" s="72">
        <f t="shared" ca="1" si="10"/>
        <v>0.91719925619890641</v>
      </c>
      <c r="Z33" s="22">
        <f t="shared" si="11"/>
        <v>1</v>
      </c>
      <c r="AA33" s="22">
        <f t="shared" si="12"/>
        <v>30</v>
      </c>
      <c r="AB33" s="73"/>
      <c r="AC33" s="62">
        <f t="shared" ca="1" si="18"/>
        <v>1709.6966885325328</v>
      </c>
      <c r="AE33" s="62">
        <f t="shared" ca="1" si="19"/>
        <v>4445.7232754206752</v>
      </c>
      <c r="AF33" s="62">
        <f t="shared" ca="1" si="20"/>
        <v>4445.7232754206752</v>
      </c>
      <c r="AG33" s="62">
        <f t="shared" ca="1" si="21"/>
        <v>6155.419963953208</v>
      </c>
    </row>
    <row r="34" spans="1:33">
      <c r="A34" s="65">
        <f t="shared" si="13"/>
        <v>37803</v>
      </c>
      <c r="B34" s="66">
        <f>Summary!B34</f>
        <v>1378.26</v>
      </c>
      <c r="C34" s="74"/>
      <c r="D34" s="67">
        <f t="shared" si="1"/>
        <v>1378.26</v>
      </c>
      <c r="E34" s="56">
        <f t="shared" si="2"/>
        <v>1378.26</v>
      </c>
      <c r="F34" s="56">
        <f t="shared" ca="1" si="3"/>
        <v>1258.3701595248149</v>
      </c>
      <c r="G34" s="68">
        <f>VLOOKUP($A34,[0]!Table,MATCH(G$4,[0]!Curves,0))</f>
        <v>3.5220000000000002</v>
      </c>
      <c r="H34" s="69">
        <f t="shared" si="22"/>
        <v>3.5220000000000002</v>
      </c>
      <c r="I34" s="68">
        <f t="shared" si="23"/>
        <v>3.5220000000000002</v>
      </c>
      <c r="J34" s="68">
        <v>0</v>
      </c>
      <c r="K34" s="69">
        <f t="shared" si="14"/>
        <v>0</v>
      </c>
      <c r="L34" s="85">
        <f t="shared" si="24"/>
        <v>0</v>
      </c>
      <c r="M34" s="68" t="e">
        <f>VLOOKUP($A34,[0]!Table,MATCH(M$4,[0]!Curves,0))</f>
        <v>#N/A</v>
      </c>
      <c r="N34" s="69" t="e">
        <f t="shared" si="15"/>
        <v>#N/A</v>
      </c>
      <c r="O34" s="85" t="e">
        <f t="shared" si="25"/>
        <v>#N/A</v>
      </c>
      <c r="P34" s="60"/>
      <c r="Q34" s="85">
        <f t="shared" si="16"/>
        <v>3.5220000000000002</v>
      </c>
      <c r="R34" s="85">
        <f t="shared" si="17"/>
        <v>3.5220000000000002</v>
      </c>
      <c r="S34" s="85">
        <f>Summary!C34</f>
        <v>4.8099999999999996</v>
      </c>
      <c r="T34" s="70"/>
      <c r="U34" s="22">
        <f t="shared" si="7"/>
        <v>31</v>
      </c>
      <c r="V34" s="71">
        <f t="shared" si="8"/>
        <v>37803</v>
      </c>
      <c r="W34" s="22">
        <f t="shared" ca="1" si="9"/>
        <v>741</v>
      </c>
      <c r="X34" s="68">
        <f>VLOOKUP($A34,[0]!Table,MATCH(X$4,[0]!Curves,0))</f>
        <v>4.5364298968432901E-2</v>
      </c>
      <c r="Y34" s="72">
        <f t="shared" ca="1" si="10"/>
        <v>0.91301362553133292</v>
      </c>
      <c r="Z34" s="22">
        <f t="shared" si="11"/>
        <v>1</v>
      </c>
      <c r="AA34" s="22">
        <f t="shared" si="12"/>
        <v>31</v>
      </c>
      <c r="AB34" s="73"/>
      <c r="AC34" s="62">
        <f t="shared" ca="1" si="18"/>
        <v>1620.7807654679607</v>
      </c>
      <c r="AE34" s="62">
        <f t="shared" ca="1" si="19"/>
        <v>4431.9797018463987</v>
      </c>
      <c r="AF34" s="62">
        <f t="shared" ca="1" si="20"/>
        <v>4431.9797018463987</v>
      </c>
      <c r="AG34" s="62">
        <f t="shared" ca="1" si="21"/>
        <v>6052.7604673143587</v>
      </c>
    </row>
    <row r="35" spans="1:33">
      <c r="A35" s="65">
        <f t="shared" si="13"/>
        <v>37834</v>
      </c>
      <c r="B35" s="66">
        <f>Summary!B35</f>
        <v>1364.6699999999998</v>
      </c>
      <c r="C35" s="74"/>
      <c r="D35" s="67">
        <f t="shared" si="1"/>
        <v>1364.6699999999998</v>
      </c>
      <c r="E35" s="56">
        <f t="shared" si="2"/>
        <v>1364.6699999999998</v>
      </c>
      <c r="F35" s="56">
        <f t="shared" ca="1" si="3"/>
        <v>1240.0243219084987</v>
      </c>
      <c r="G35" s="68">
        <f>VLOOKUP($A35,[0]!Table,MATCH(G$4,[0]!Curves,0))</f>
        <v>3.5510000000000002</v>
      </c>
      <c r="H35" s="69">
        <f t="shared" si="22"/>
        <v>3.5510000000000002</v>
      </c>
      <c r="I35" s="68">
        <f t="shared" si="23"/>
        <v>3.5510000000000002</v>
      </c>
      <c r="J35" s="68">
        <v>0</v>
      </c>
      <c r="K35" s="69">
        <f t="shared" si="14"/>
        <v>0</v>
      </c>
      <c r="L35" s="85">
        <f t="shared" si="24"/>
        <v>0</v>
      </c>
      <c r="M35" s="68" t="e">
        <f>VLOOKUP($A35,[0]!Table,MATCH(M$4,[0]!Curves,0))</f>
        <v>#N/A</v>
      </c>
      <c r="N35" s="69" t="e">
        <f t="shared" si="15"/>
        <v>#N/A</v>
      </c>
      <c r="O35" s="85" t="e">
        <f t="shared" si="25"/>
        <v>#N/A</v>
      </c>
      <c r="P35" s="60"/>
      <c r="Q35" s="85">
        <f t="shared" si="16"/>
        <v>3.5510000000000002</v>
      </c>
      <c r="R35" s="85">
        <f t="shared" si="17"/>
        <v>3.5510000000000002</v>
      </c>
      <c r="S35" s="85">
        <f>Summary!C35</f>
        <v>4.8099999999999996</v>
      </c>
      <c r="T35" s="70"/>
      <c r="U35" s="22">
        <f t="shared" si="7"/>
        <v>31</v>
      </c>
      <c r="V35" s="71">
        <f t="shared" si="8"/>
        <v>37834</v>
      </c>
      <c r="W35" s="22">
        <f t="shared" ca="1" si="9"/>
        <v>772</v>
      </c>
      <c r="X35" s="68">
        <f>VLOOKUP($A35,[0]!Table,MATCH(X$4,[0]!Curves,0))</f>
        <v>4.58336749056132E-2</v>
      </c>
      <c r="Y35" s="72">
        <f t="shared" ca="1" si="10"/>
        <v>0.90866240329786607</v>
      </c>
      <c r="Z35" s="22">
        <f t="shared" si="11"/>
        <v>1</v>
      </c>
      <c r="AA35" s="22">
        <f t="shared" si="12"/>
        <v>31</v>
      </c>
      <c r="AB35" s="73"/>
      <c r="AC35" s="62">
        <f t="shared" ca="1" si="18"/>
        <v>1561.1906212827992</v>
      </c>
      <c r="AE35" s="62">
        <f t="shared" ca="1" si="19"/>
        <v>4403.3263670970791</v>
      </c>
      <c r="AF35" s="62">
        <f t="shared" ca="1" si="20"/>
        <v>4403.3263670970791</v>
      </c>
      <c r="AG35" s="62">
        <f t="shared" ca="1" si="21"/>
        <v>5964.5169883798781</v>
      </c>
    </row>
    <row r="36" spans="1:33">
      <c r="A36" s="65">
        <f t="shared" si="13"/>
        <v>37865</v>
      </c>
      <c r="B36" s="66">
        <f>Summary!B36</f>
        <v>1346.97</v>
      </c>
      <c r="C36" s="74"/>
      <c r="D36" s="67">
        <f t="shared" si="1"/>
        <v>1346.97</v>
      </c>
      <c r="E36" s="56">
        <f t="shared" si="2"/>
        <v>1346.97</v>
      </c>
      <c r="F36" s="56">
        <f t="shared" ca="1" si="3"/>
        <v>1218.0133596737398</v>
      </c>
      <c r="G36" s="68">
        <f>VLOOKUP($A36,[0]!Table,MATCH(G$4,[0]!Curves,0))</f>
        <v>3.5660000000000003</v>
      </c>
      <c r="H36" s="69">
        <f t="shared" si="22"/>
        <v>3.5660000000000003</v>
      </c>
      <c r="I36" s="68">
        <f t="shared" si="23"/>
        <v>3.5660000000000003</v>
      </c>
      <c r="J36" s="68">
        <v>0</v>
      </c>
      <c r="K36" s="69">
        <f t="shared" si="14"/>
        <v>0</v>
      </c>
      <c r="L36" s="85">
        <f t="shared" si="24"/>
        <v>0</v>
      </c>
      <c r="M36" s="68" t="e">
        <f>VLOOKUP($A36,[0]!Table,MATCH(M$4,[0]!Curves,0))</f>
        <v>#N/A</v>
      </c>
      <c r="N36" s="69" t="e">
        <f t="shared" si="15"/>
        <v>#N/A</v>
      </c>
      <c r="O36" s="85" t="e">
        <f t="shared" si="25"/>
        <v>#N/A</v>
      </c>
      <c r="P36" s="60"/>
      <c r="Q36" s="85">
        <f t="shared" si="16"/>
        <v>3.5660000000000003</v>
      </c>
      <c r="R36" s="85">
        <f t="shared" si="17"/>
        <v>3.5660000000000003</v>
      </c>
      <c r="S36" s="85">
        <f>Summary!C36</f>
        <v>4.8099999999999996</v>
      </c>
      <c r="T36" s="70"/>
      <c r="U36" s="22">
        <f t="shared" si="7"/>
        <v>30</v>
      </c>
      <c r="V36" s="71">
        <f t="shared" si="8"/>
        <v>37865</v>
      </c>
      <c r="W36" s="22">
        <f t="shared" ca="1" si="9"/>
        <v>803</v>
      </c>
      <c r="X36" s="68">
        <f>VLOOKUP($A36,[0]!Table,MATCH(X$4,[0]!Curves,0))</f>
        <v>4.6303050916502997E-2</v>
      </c>
      <c r="Y36" s="72">
        <f t="shared" ca="1" si="10"/>
        <v>0.90426168338844948</v>
      </c>
      <c r="Z36" s="22">
        <f t="shared" si="11"/>
        <v>1</v>
      </c>
      <c r="AA36" s="22">
        <f t="shared" si="12"/>
        <v>30</v>
      </c>
      <c r="AB36" s="73"/>
      <c r="AC36" s="62">
        <f t="shared" ca="1" si="18"/>
        <v>1515.2086194341316</v>
      </c>
      <c r="AE36" s="62">
        <f t="shared" ca="1" si="19"/>
        <v>4343.4356405965564</v>
      </c>
      <c r="AF36" s="62">
        <f t="shared" ca="1" si="20"/>
        <v>4343.4356405965564</v>
      </c>
      <c r="AG36" s="62">
        <f t="shared" ca="1" si="21"/>
        <v>5858.6442600306882</v>
      </c>
    </row>
    <row r="37" spans="1:33">
      <c r="A37" s="65">
        <f t="shared" si="13"/>
        <v>37895</v>
      </c>
      <c r="B37" s="66">
        <f>Summary!B37</f>
        <v>1328.3999999999999</v>
      </c>
      <c r="C37" s="74"/>
      <c r="D37" s="67">
        <f t="shared" si="1"/>
        <v>1328.3999999999999</v>
      </c>
      <c r="E37" s="56">
        <f t="shared" si="2"/>
        <v>1328.3999999999999</v>
      </c>
      <c r="F37" s="56">
        <f t="shared" ca="1" si="3"/>
        <v>1195.5478006197841</v>
      </c>
      <c r="G37" s="68">
        <f>VLOOKUP($A37,[0]!Table,MATCH(G$4,[0]!Curves,0))</f>
        <v>3.59</v>
      </c>
      <c r="H37" s="69">
        <f t="shared" si="22"/>
        <v>3.59</v>
      </c>
      <c r="I37" s="68">
        <f t="shared" si="23"/>
        <v>3.59</v>
      </c>
      <c r="J37" s="68">
        <v>0</v>
      </c>
      <c r="K37" s="69">
        <f t="shared" si="14"/>
        <v>0</v>
      </c>
      <c r="L37" s="85">
        <f t="shared" si="24"/>
        <v>0</v>
      </c>
      <c r="M37" s="68" t="e">
        <f>VLOOKUP($A37,[0]!Table,MATCH(M$4,[0]!Curves,0))</f>
        <v>#N/A</v>
      </c>
      <c r="N37" s="69" t="e">
        <f t="shared" si="15"/>
        <v>#N/A</v>
      </c>
      <c r="O37" s="85" t="e">
        <f t="shared" si="25"/>
        <v>#N/A</v>
      </c>
      <c r="P37" s="60"/>
      <c r="Q37" s="85">
        <f t="shared" si="16"/>
        <v>3.59</v>
      </c>
      <c r="R37" s="85">
        <f t="shared" si="17"/>
        <v>3.59</v>
      </c>
      <c r="S37" s="85">
        <f>Summary!C37</f>
        <v>4.8099999999999996</v>
      </c>
      <c r="T37" s="70"/>
      <c r="U37" s="22">
        <f t="shared" si="7"/>
        <v>31</v>
      </c>
      <c r="V37" s="71">
        <f t="shared" si="8"/>
        <v>37895</v>
      </c>
      <c r="W37" s="22">
        <f t="shared" ca="1" si="9"/>
        <v>833</v>
      </c>
      <c r="X37" s="68">
        <f>VLOOKUP($A37,[0]!Table,MATCH(X$4,[0]!Curves,0))</f>
        <v>4.6740267691120198E-2</v>
      </c>
      <c r="Y37" s="72">
        <f t="shared" ca="1" si="10"/>
        <v>0.89999081648583568</v>
      </c>
      <c r="Z37" s="22">
        <f t="shared" si="11"/>
        <v>1</v>
      </c>
      <c r="AA37" s="22">
        <f t="shared" si="12"/>
        <v>31</v>
      </c>
      <c r="AB37" s="73"/>
      <c r="AC37" s="62">
        <f t="shared" ca="1" si="18"/>
        <v>1458.5683167561363</v>
      </c>
      <c r="AE37" s="62">
        <f t="shared" ca="1" si="19"/>
        <v>4292.0166042250248</v>
      </c>
      <c r="AF37" s="62">
        <f t="shared" ca="1" si="20"/>
        <v>4292.0166042250248</v>
      </c>
      <c r="AG37" s="62">
        <f t="shared" ca="1" si="21"/>
        <v>5750.5849209811613</v>
      </c>
    </row>
    <row r="38" spans="1:33">
      <c r="A38" s="65">
        <f t="shared" si="13"/>
        <v>37926</v>
      </c>
      <c r="B38" s="66">
        <f>Summary!B38</f>
        <v>1316.25</v>
      </c>
      <c r="C38" s="74"/>
      <c r="D38" s="67">
        <f t="shared" si="1"/>
        <v>1316.25</v>
      </c>
      <c r="E38" s="56">
        <f t="shared" si="2"/>
        <v>1316.25</v>
      </c>
      <c r="F38" s="56">
        <f t="shared" ca="1" si="3"/>
        <v>1178.8033523550548</v>
      </c>
      <c r="G38" s="68">
        <f>VLOOKUP($A38,[0]!Table,MATCH(G$4,[0]!Curves,0))</f>
        <v>3.73</v>
      </c>
      <c r="H38" s="69">
        <f t="shared" si="22"/>
        <v>3.73</v>
      </c>
      <c r="I38" s="68">
        <f t="shared" si="23"/>
        <v>3.73</v>
      </c>
      <c r="J38" s="68">
        <v>0</v>
      </c>
      <c r="K38" s="69">
        <f t="shared" si="14"/>
        <v>0</v>
      </c>
      <c r="L38" s="85">
        <f t="shared" si="24"/>
        <v>0</v>
      </c>
      <c r="M38" s="68" t="e">
        <f>VLOOKUP($A38,[0]!Table,MATCH(M$4,[0]!Curves,0))</f>
        <v>#N/A</v>
      </c>
      <c r="N38" s="69" t="e">
        <f t="shared" si="15"/>
        <v>#N/A</v>
      </c>
      <c r="O38" s="85" t="e">
        <f t="shared" si="25"/>
        <v>#N/A</v>
      </c>
      <c r="P38" s="60"/>
      <c r="Q38" s="85">
        <f t="shared" si="16"/>
        <v>3.73</v>
      </c>
      <c r="R38" s="85">
        <f t="shared" si="17"/>
        <v>3.73</v>
      </c>
      <c r="S38" s="85">
        <f>Summary!C38</f>
        <v>4.8099999999999996</v>
      </c>
      <c r="T38" s="70"/>
      <c r="U38" s="22">
        <f t="shared" si="7"/>
        <v>30</v>
      </c>
      <c r="V38" s="71">
        <f t="shared" si="8"/>
        <v>37926</v>
      </c>
      <c r="W38" s="22">
        <f t="shared" ca="1" si="9"/>
        <v>864</v>
      </c>
      <c r="X38" s="68">
        <f>VLOOKUP($A38,[0]!Table,MATCH(X$4,[0]!Curves,0))</f>
        <v>4.7170724775099399E-2</v>
      </c>
      <c r="Y38" s="72">
        <f t="shared" ca="1" si="10"/>
        <v>0.8955770958063094</v>
      </c>
      <c r="Z38" s="22">
        <f t="shared" si="11"/>
        <v>1</v>
      </c>
      <c r="AA38" s="22">
        <f t="shared" si="12"/>
        <v>30</v>
      </c>
      <c r="AB38" s="73"/>
      <c r="AC38" s="62">
        <f t="shared" ca="1" si="18"/>
        <v>1273.1076205434588</v>
      </c>
      <c r="AE38" s="62">
        <f t="shared" ca="1" si="19"/>
        <v>4396.9365042843547</v>
      </c>
      <c r="AF38" s="62">
        <f t="shared" ca="1" si="20"/>
        <v>4396.9365042843547</v>
      </c>
      <c r="AG38" s="62">
        <f t="shared" ca="1" si="21"/>
        <v>5670.044124827813</v>
      </c>
    </row>
    <row r="39" spans="1:33">
      <c r="A39" s="65">
        <f t="shared" si="13"/>
        <v>37956</v>
      </c>
      <c r="B39" s="66">
        <f>Summary!B39</f>
        <v>1296.6599999999999</v>
      </c>
      <c r="C39" s="74"/>
      <c r="D39" s="67">
        <f t="shared" si="1"/>
        <v>1296.6599999999999</v>
      </c>
      <c r="E39" s="56">
        <f t="shared" si="2"/>
        <v>1296.6599999999999</v>
      </c>
      <c r="F39" s="56">
        <f t="shared" ca="1" si="3"/>
        <v>1155.6689214906667</v>
      </c>
      <c r="G39" s="68">
        <f>VLOOKUP($A39,[0]!Table,MATCH(G$4,[0]!Curves,0))</f>
        <v>3.875</v>
      </c>
      <c r="H39" s="69">
        <f t="shared" si="22"/>
        <v>3.875</v>
      </c>
      <c r="I39" s="68">
        <f t="shared" si="23"/>
        <v>3.875</v>
      </c>
      <c r="J39" s="68">
        <v>0</v>
      </c>
      <c r="K39" s="69">
        <f t="shared" si="14"/>
        <v>0</v>
      </c>
      <c r="L39" s="85">
        <f t="shared" si="24"/>
        <v>0</v>
      </c>
      <c r="M39" s="68" t="e">
        <f>VLOOKUP($A39,[0]!Table,MATCH(M$4,[0]!Curves,0))</f>
        <v>#N/A</v>
      </c>
      <c r="N39" s="69" t="e">
        <f t="shared" si="15"/>
        <v>#N/A</v>
      </c>
      <c r="O39" s="85" t="e">
        <f t="shared" si="25"/>
        <v>#N/A</v>
      </c>
      <c r="P39" s="60"/>
      <c r="Q39" s="85">
        <f t="shared" si="16"/>
        <v>3.875</v>
      </c>
      <c r="R39" s="85">
        <f t="shared" si="17"/>
        <v>3.875</v>
      </c>
      <c r="S39" s="85">
        <f>Summary!C39</f>
        <v>4.8099999999999996</v>
      </c>
      <c r="T39" s="70"/>
      <c r="U39" s="22">
        <f t="shared" si="7"/>
        <v>31</v>
      </c>
      <c r="V39" s="71">
        <f t="shared" si="8"/>
        <v>37956</v>
      </c>
      <c r="W39" s="22">
        <f t="shared" ca="1" si="9"/>
        <v>894</v>
      </c>
      <c r="X39" s="68">
        <f>VLOOKUP($A39,[0]!Table,MATCH(X$4,[0]!Curves,0))</f>
        <v>4.7587296205678704E-2</v>
      </c>
      <c r="Y39" s="72">
        <f t="shared" ca="1" si="10"/>
        <v>0.89126596138591985</v>
      </c>
      <c r="Z39" s="22">
        <f t="shared" si="11"/>
        <v>1</v>
      </c>
      <c r="AA39" s="22">
        <f t="shared" si="12"/>
        <v>31</v>
      </c>
      <c r="AB39" s="73"/>
      <c r="AC39" s="62">
        <f t="shared" ca="1" si="18"/>
        <v>1080.5504415937728</v>
      </c>
      <c r="AE39" s="62">
        <f t="shared" ca="1" si="19"/>
        <v>4478.2170707763335</v>
      </c>
      <c r="AF39" s="62">
        <f t="shared" ca="1" si="20"/>
        <v>4478.2170707763335</v>
      </c>
      <c r="AG39" s="62">
        <f t="shared" ca="1" si="21"/>
        <v>5558.7675123701065</v>
      </c>
    </row>
    <row r="40" spans="1:33">
      <c r="A40" s="65">
        <f t="shared" si="13"/>
        <v>37987</v>
      </c>
      <c r="B40" s="66">
        <f>Summary!B40</f>
        <v>1283.04</v>
      </c>
      <c r="C40" s="74"/>
      <c r="D40" s="67">
        <f t="shared" si="1"/>
        <v>1283.04</v>
      </c>
      <c r="E40" s="56">
        <f t="shared" si="2"/>
        <v>1283.04</v>
      </c>
      <c r="F40" s="56">
        <f t="shared" ca="1" si="3"/>
        <v>1137.7968880668873</v>
      </c>
      <c r="G40" s="68">
        <f>VLOOKUP($A40,[0]!Table,MATCH(G$4,[0]!Curves,0))</f>
        <v>3.93</v>
      </c>
      <c r="H40" s="69">
        <f t="shared" si="22"/>
        <v>3.93</v>
      </c>
      <c r="I40" s="68">
        <f t="shared" si="23"/>
        <v>3.93</v>
      </c>
      <c r="J40" s="68">
        <v>0</v>
      </c>
      <c r="K40" s="69">
        <f t="shared" si="14"/>
        <v>0</v>
      </c>
      <c r="L40" s="85">
        <f t="shared" si="24"/>
        <v>0</v>
      </c>
      <c r="M40" s="68" t="e">
        <f>VLOOKUP($A40,[0]!Table,MATCH(M$4,[0]!Curves,0))</f>
        <v>#N/A</v>
      </c>
      <c r="N40" s="69" t="e">
        <f t="shared" si="15"/>
        <v>#N/A</v>
      </c>
      <c r="O40" s="85" t="e">
        <f t="shared" si="25"/>
        <v>#N/A</v>
      </c>
      <c r="P40" s="60"/>
      <c r="Q40" s="85">
        <f t="shared" si="16"/>
        <v>3.93</v>
      </c>
      <c r="R40" s="85">
        <f t="shared" si="17"/>
        <v>3.93</v>
      </c>
      <c r="S40" s="85">
        <f>Summary!C40</f>
        <v>4.8099999999999996</v>
      </c>
      <c r="T40" s="70"/>
      <c r="U40" s="22">
        <f t="shared" si="7"/>
        <v>31</v>
      </c>
      <c r="V40" s="71">
        <f t="shared" si="8"/>
        <v>37987</v>
      </c>
      <c r="W40" s="22">
        <f t="shared" ca="1" si="9"/>
        <v>925</v>
      </c>
      <c r="X40" s="68">
        <f>VLOOKUP($A40,[0]!Table,MATCH(X$4,[0]!Curves,0))</f>
        <v>4.8005518589468103E-2</v>
      </c>
      <c r="Y40" s="72">
        <f t="shared" ca="1" si="10"/>
        <v>0.88679767432573209</v>
      </c>
      <c r="Z40" s="22">
        <f t="shared" si="11"/>
        <v>1</v>
      </c>
      <c r="AA40" s="22">
        <f t="shared" si="12"/>
        <v>31</v>
      </c>
      <c r="AB40" s="73"/>
      <c r="AC40" s="62">
        <f t="shared" ca="1" si="18"/>
        <v>1001.2612614988602</v>
      </c>
      <c r="AE40" s="62">
        <f t="shared" ca="1" si="19"/>
        <v>4471.5417701028673</v>
      </c>
      <c r="AF40" s="62">
        <f t="shared" ca="1" si="20"/>
        <v>4471.5417701028673</v>
      </c>
      <c r="AG40" s="62">
        <f t="shared" ca="1" si="21"/>
        <v>5472.8030316017275</v>
      </c>
    </row>
    <row r="41" spans="1:33">
      <c r="A41" s="65">
        <f t="shared" si="13"/>
        <v>38018</v>
      </c>
      <c r="B41" s="66">
        <f>Summary!B41</f>
        <v>1268.1299999999999</v>
      </c>
      <c r="C41" s="74"/>
      <c r="D41" s="67">
        <f t="shared" si="1"/>
        <v>1268.1299999999999</v>
      </c>
      <c r="E41" s="56">
        <f t="shared" si="2"/>
        <v>1268.1299999999999</v>
      </c>
      <c r="F41" s="56">
        <f t="shared" ca="1" si="3"/>
        <v>1118.8967545546334</v>
      </c>
      <c r="G41" s="68">
        <f>VLOOKUP($A41,[0]!Table,MATCH(G$4,[0]!Curves,0))</f>
        <v>3.8120000000000003</v>
      </c>
      <c r="H41" s="69">
        <f t="shared" si="22"/>
        <v>3.8120000000000003</v>
      </c>
      <c r="I41" s="68">
        <f t="shared" si="23"/>
        <v>3.8120000000000003</v>
      </c>
      <c r="J41" s="68">
        <v>0</v>
      </c>
      <c r="K41" s="69">
        <f t="shared" si="14"/>
        <v>0</v>
      </c>
      <c r="L41" s="85">
        <f t="shared" si="24"/>
        <v>0</v>
      </c>
      <c r="M41" s="68" t="e">
        <f>VLOOKUP($A41,[0]!Table,MATCH(M$4,[0]!Curves,0))</f>
        <v>#N/A</v>
      </c>
      <c r="N41" s="69" t="e">
        <f t="shared" si="15"/>
        <v>#N/A</v>
      </c>
      <c r="O41" s="85" t="e">
        <f t="shared" si="25"/>
        <v>#N/A</v>
      </c>
      <c r="P41" s="60"/>
      <c r="Q41" s="85">
        <f t="shared" si="16"/>
        <v>3.8120000000000003</v>
      </c>
      <c r="R41" s="85">
        <f t="shared" si="17"/>
        <v>3.8120000000000003</v>
      </c>
      <c r="S41" s="85">
        <f>Summary!C41</f>
        <v>4.8099999999999996</v>
      </c>
      <c r="T41" s="70"/>
      <c r="U41" s="22">
        <f t="shared" si="7"/>
        <v>29</v>
      </c>
      <c r="V41" s="71">
        <f t="shared" si="8"/>
        <v>38018</v>
      </c>
      <c r="W41" s="22">
        <f t="shared" ca="1" si="9"/>
        <v>956</v>
      </c>
      <c r="X41" s="68">
        <f>VLOOKUP($A41,[0]!Table,MATCH(X$4,[0]!Curves,0))</f>
        <v>4.8410690553057897E-2</v>
      </c>
      <c r="Y41" s="72">
        <f t="shared" ca="1" si="10"/>
        <v>0.88232023101309298</v>
      </c>
      <c r="Z41" s="22">
        <f t="shared" si="11"/>
        <v>1</v>
      </c>
      <c r="AA41" s="22">
        <f t="shared" si="12"/>
        <v>29</v>
      </c>
      <c r="AB41" s="73"/>
      <c r="AC41" s="62">
        <f t="shared" ca="1" si="18"/>
        <v>1116.6589610455235</v>
      </c>
      <c r="AE41" s="62">
        <f t="shared" ca="1" si="19"/>
        <v>4265.2344283622624</v>
      </c>
      <c r="AF41" s="62">
        <f t="shared" ca="1" si="20"/>
        <v>4265.2344283622624</v>
      </c>
      <c r="AG41" s="62">
        <f t="shared" ca="1" si="21"/>
        <v>5381.8933894077863</v>
      </c>
    </row>
    <row r="42" spans="1:33">
      <c r="A42" s="65">
        <f t="shared" si="13"/>
        <v>38047</v>
      </c>
      <c r="B42" s="66">
        <f>Summary!B42</f>
        <v>1251.33</v>
      </c>
      <c r="C42" s="74"/>
      <c r="D42" s="67">
        <f t="shared" si="1"/>
        <v>1251.33</v>
      </c>
      <c r="E42" s="56">
        <f t="shared" si="2"/>
        <v>1251.33</v>
      </c>
      <c r="F42" s="56">
        <f t="shared" ca="1" si="3"/>
        <v>1098.7914991932075</v>
      </c>
      <c r="G42" s="68">
        <f>VLOOKUP($A42,[0]!Table,MATCH(G$4,[0]!Curves,0))</f>
        <v>3.6790000000000003</v>
      </c>
      <c r="H42" s="69">
        <f t="shared" si="22"/>
        <v>3.6790000000000003</v>
      </c>
      <c r="I42" s="68">
        <f t="shared" si="23"/>
        <v>3.6790000000000003</v>
      </c>
      <c r="J42" s="68">
        <v>0</v>
      </c>
      <c r="K42" s="69">
        <f t="shared" si="14"/>
        <v>0</v>
      </c>
      <c r="L42" s="85">
        <f t="shared" si="24"/>
        <v>0</v>
      </c>
      <c r="M42" s="68" t="e">
        <f>VLOOKUP($A42,[0]!Table,MATCH(M$4,[0]!Curves,0))</f>
        <v>#N/A</v>
      </c>
      <c r="N42" s="69" t="e">
        <f t="shared" si="15"/>
        <v>#N/A</v>
      </c>
      <c r="O42" s="85" t="e">
        <f t="shared" si="25"/>
        <v>#N/A</v>
      </c>
      <c r="P42" s="60"/>
      <c r="Q42" s="85">
        <f t="shared" si="16"/>
        <v>3.6790000000000003</v>
      </c>
      <c r="R42" s="85">
        <f t="shared" si="17"/>
        <v>3.6790000000000003</v>
      </c>
      <c r="S42" s="85">
        <f>Summary!C42</f>
        <v>4.8099999999999996</v>
      </c>
      <c r="T42" s="70"/>
      <c r="U42" s="22">
        <f t="shared" si="7"/>
        <v>31</v>
      </c>
      <c r="V42" s="71">
        <f t="shared" si="8"/>
        <v>38047</v>
      </c>
      <c r="W42" s="22">
        <f t="shared" ca="1" si="9"/>
        <v>985</v>
      </c>
      <c r="X42" s="68">
        <f>VLOOKUP($A42,[0]!Table,MATCH(X$4,[0]!Curves,0))</f>
        <v>4.87897224396239E-2</v>
      </c>
      <c r="Y42" s="72">
        <f t="shared" ca="1" si="10"/>
        <v>0.87809890212270758</v>
      </c>
      <c r="Z42" s="22">
        <f t="shared" si="11"/>
        <v>1</v>
      </c>
      <c r="AA42" s="22">
        <f t="shared" si="12"/>
        <v>31</v>
      </c>
      <c r="AB42" s="73"/>
      <c r="AC42" s="62">
        <f t="shared" ca="1" si="18"/>
        <v>1242.733185587517</v>
      </c>
      <c r="AE42" s="62">
        <f t="shared" ca="1" si="19"/>
        <v>4042.4539255318109</v>
      </c>
      <c r="AF42" s="62">
        <f t="shared" ca="1" si="20"/>
        <v>4042.4539255318109</v>
      </c>
      <c r="AG42" s="62">
        <f t="shared" ca="1" si="21"/>
        <v>5285.1871111193277</v>
      </c>
    </row>
    <row r="43" spans="1:33">
      <c r="A43" s="65">
        <f t="shared" si="13"/>
        <v>38078</v>
      </c>
      <c r="B43" s="66">
        <f>Summary!B43</f>
        <v>1237.29</v>
      </c>
      <c r="C43" s="74"/>
      <c r="D43" s="67">
        <f t="shared" si="1"/>
        <v>1237.29</v>
      </c>
      <c r="E43" s="56">
        <f t="shared" si="2"/>
        <v>1237.29</v>
      </c>
      <c r="F43" s="56">
        <f t="shared" ca="1" si="3"/>
        <v>1080.9252443449384</v>
      </c>
      <c r="G43" s="68">
        <f>VLOOKUP($A43,[0]!Table,MATCH(G$4,[0]!Curves,0))</f>
        <v>3.4590000000000001</v>
      </c>
      <c r="H43" s="69">
        <f t="shared" si="22"/>
        <v>3.4590000000000001</v>
      </c>
      <c r="I43" s="68">
        <f t="shared" si="23"/>
        <v>3.4590000000000001</v>
      </c>
      <c r="J43" s="68">
        <v>0</v>
      </c>
      <c r="K43" s="69">
        <f t="shared" si="14"/>
        <v>0</v>
      </c>
      <c r="L43" s="85">
        <f t="shared" si="24"/>
        <v>0</v>
      </c>
      <c r="M43" s="68" t="e">
        <f>VLOOKUP($A43,[0]!Table,MATCH(M$4,[0]!Curves,0))</f>
        <v>#N/A</v>
      </c>
      <c r="N43" s="69" t="e">
        <f t="shared" si="15"/>
        <v>#N/A</v>
      </c>
      <c r="O43" s="85" t="e">
        <f t="shared" si="25"/>
        <v>#N/A</v>
      </c>
      <c r="P43" s="60"/>
      <c r="Q43" s="85">
        <f t="shared" si="16"/>
        <v>3.4590000000000001</v>
      </c>
      <c r="R43" s="85">
        <f t="shared" si="17"/>
        <v>3.4590000000000001</v>
      </c>
      <c r="S43" s="85">
        <f>Summary!C43</f>
        <v>4.8099999999999996</v>
      </c>
      <c r="T43" s="70"/>
      <c r="U43" s="22">
        <f t="shared" si="7"/>
        <v>30</v>
      </c>
      <c r="V43" s="71">
        <f t="shared" si="8"/>
        <v>38078</v>
      </c>
      <c r="W43" s="22">
        <f t="shared" ca="1" si="9"/>
        <v>1016</v>
      </c>
      <c r="X43" s="68">
        <f>VLOOKUP($A43,[0]!Table,MATCH(X$4,[0]!Curves,0))</f>
        <v>4.9164958829452501E-2</v>
      </c>
      <c r="Y43" s="72">
        <f t="shared" ca="1" si="10"/>
        <v>0.87362319613424366</v>
      </c>
      <c r="Z43" s="22">
        <f t="shared" si="11"/>
        <v>1</v>
      </c>
      <c r="AA43" s="22">
        <f t="shared" si="12"/>
        <v>30</v>
      </c>
      <c r="AB43" s="73"/>
      <c r="AC43" s="62">
        <f t="shared" ca="1" si="18"/>
        <v>1460.3300051100114</v>
      </c>
      <c r="AE43" s="62">
        <f t="shared" ca="1" si="19"/>
        <v>3738.9204201891421</v>
      </c>
      <c r="AF43" s="62">
        <f t="shared" ca="1" si="20"/>
        <v>3738.9204201891421</v>
      </c>
      <c r="AG43" s="62">
        <f t="shared" ca="1" si="21"/>
        <v>5199.250425299153</v>
      </c>
    </row>
    <row r="44" spans="1:33">
      <c r="A44" s="65">
        <f t="shared" si="13"/>
        <v>38108</v>
      </c>
      <c r="B44" s="66">
        <f>Summary!B44</f>
        <v>1224.1199999999999</v>
      </c>
      <c r="C44" s="74"/>
      <c r="D44" s="67">
        <f t="shared" si="1"/>
        <v>1224.1199999999999</v>
      </c>
      <c r="E44" s="56">
        <f t="shared" si="2"/>
        <v>1224.1199999999999</v>
      </c>
      <c r="F44" s="56">
        <f t="shared" ca="1" si="3"/>
        <v>1064.1732491525004</v>
      </c>
      <c r="G44" s="68">
        <f>VLOOKUP($A44,[0]!Table,MATCH(G$4,[0]!Curves,0))</f>
        <v>3.4490000000000003</v>
      </c>
      <c r="H44" s="69">
        <f t="shared" si="22"/>
        <v>3.4490000000000003</v>
      </c>
      <c r="I44" s="68">
        <f t="shared" si="23"/>
        <v>3.4490000000000003</v>
      </c>
      <c r="J44" s="68">
        <v>0</v>
      </c>
      <c r="K44" s="69">
        <f t="shared" si="14"/>
        <v>0</v>
      </c>
      <c r="L44" s="85">
        <f t="shared" si="24"/>
        <v>0</v>
      </c>
      <c r="M44" s="68" t="e">
        <f>VLOOKUP($A44,[0]!Table,MATCH(M$4,[0]!Curves,0))</f>
        <v>#N/A</v>
      </c>
      <c r="N44" s="69" t="e">
        <f t="shared" si="15"/>
        <v>#N/A</v>
      </c>
      <c r="O44" s="85" t="e">
        <f t="shared" si="25"/>
        <v>#N/A</v>
      </c>
      <c r="P44" s="60"/>
      <c r="Q44" s="85">
        <f t="shared" si="16"/>
        <v>3.4490000000000003</v>
      </c>
      <c r="R44" s="85">
        <f t="shared" si="17"/>
        <v>3.4490000000000003</v>
      </c>
      <c r="S44" s="85">
        <f>Summary!C44</f>
        <v>4.8099999999999996</v>
      </c>
      <c r="T44" s="70"/>
      <c r="U44" s="22">
        <f t="shared" si="7"/>
        <v>31</v>
      </c>
      <c r="V44" s="71">
        <f t="shared" si="8"/>
        <v>38108</v>
      </c>
      <c r="W44" s="22">
        <f t="shared" ca="1" si="9"/>
        <v>1046</v>
      </c>
      <c r="X44" s="68">
        <f>VLOOKUP($A44,[0]!Table,MATCH(X$4,[0]!Curves,0))</f>
        <v>4.9497189513940699E-2</v>
      </c>
      <c r="Y44" s="72">
        <f t="shared" ca="1" si="10"/>
        <v>0.86933736002393602</v>
      </c>
      <c r="Z44" s="22">
        <f t="shared" si="11"/>
        <v>1</v>
      </c>
      <c r="AA44" s="22">
        <f t="shared" si="12"/>
        <v>31</v>
      </c>
      <c r="AB44" s="73"/>
      <c r="AC44" s="62">
        <f t="shared" ca="1" si="18"/>
        <v>1448.3397920965524</v>
      </c>
      <c r="AE44" s="62">
        <f t="shared" ca="1" si="19"/>
        <v>3670.3335363269739</v>
      </c>
      <c r="AF44" s="62">
        <f t="shared" ca="1" si="20"/>
        <v>3670.3335363269739</v>
      </c>
      <c r="AG44" s="62">
        <f t="shared" ca="1" si="21"/>
        <v>5118.6733284235261</v>
      </c>
    </row>
    <row r="45" spans="1:33">
      <c r="A45" s="65">
        <f t="shared" si="13"/>
        <v>38139</v>
      </c>
      <c r="B45" s="66">
        <f>Summary!B45</f>
        <v>1206.57</v>
      </c>
      <c r="C45" s="74"/>
      <c r="D45" s="67">
        <f t="shared" si="1"/>
        <v>1206.57</v>
      </c>
      <c r="E45" s="56">
        <f t="shared" si="2"/>
        <v>1206.57</v>
      </c>
      <c r="F45" s="56">
        <f t="shared" ca="1" si="3"/>
        <v>1043.5412719823244</v>
      </c>
      <c r="G45" s="68">
        <f>VLOOKUP($A45,[0]!Table,MATCH(G$4,[0]!Curves,0))</f>
        <v>3.4849999999999999</v>
      </c>
      <c r="H45" s="69">
        <f t="shared" si="22"/>
        <v>3.4849999999999999</v>
      </c>
      <c r="I45" s="68">
        <f t="shared" si="23"/>
        <v>3.4849999999999999</v>
      </c>
      <c r="J45" s="68">
        <v>0</v>
      </c>
      <c r="K45" s="69">
        <f t="shared" si="14"/>
        <v>0</v>
      </c>
      <c r="L45" s="85">
        <f t="shared" si="24"/>
        <v>0</v>
      </c>
      <c r="M45" s="68" t="e">
        <f>VLOOKUP($A45,[0]!Table,MATCH(M$4,[0]!Curves,0))</f>
        <v>#N/A</v>
      </c>
      <c r="N45" s="69" t="e">
        <f t="shared" si="15"/>
        <v>#N/A</v>
      </c>
      <c r="O45" s="85" t="e">
        <f t="shared" si="25"/>
        <v>#N/A</v>
      </c>
      <c r="P45" s="60"/>
      <c r="Q45" s="85">
        <f t="shared" si="16"/>
        <v>3.4849999999999999</v>
      </c>
      <c r="R45" s="85">
        <f t="shared" si="17"/>
        <v>3.4849999999999999</v>
      </c>
      <c r="S45" s="85">
        <f>Summary!C45</f>
        <v>4.8099999999999996</v>
      </c>
      <c r="T45" s="70"/>
      <c r="U45" s="22">
        <f t="shared" si="7"/>
        <v>30</v>
      </c>
      <c r="V45" s="71">
        <f t="shared" si="8"/>
        <v>38139</v>
      </c>
      <c r="W45" s="22">
        <f t="shared" ca="1" si="9"/>
        <v>1077</v>
      </c>
      <c r="X45" s="68">
        <f>VLOOKUP($A45,[0]!Table,MATCH(X$4,[0]!Curves,0))</f>
        <v>4.9840494593303801E-2</v>
      </c>
      <c r="Y45" s="72">
        <f t="shared" ca="1" si="10"/>
        <v>0.86488249499185654</v>
      </c>
      <c r="Z45" s="22">
        <f t="shared" si="11"/>
        <v>1</v>
      </c>
      <c r="AA45" s="22">
        <f t="shared" si="12"/>
        <v>30</v>
      </c>
      <c r="AB45" s="73"/>
      <c r="AC45" s="62">
        <f t="shared" ca="1" si="18"/>
        <v>1382.6921853765796</v>
      </c>
      <c r="AE45" s="62">
        <f t="shared" ca="1" si="19"/>
        <v>3636.7413328584003</v>
      </c>
      <c r="AF45" s="62">
        <f t="shared" ca="1" si="20"/>
        <v>3636.7413328584003</v>
      </c>
      <c r="AG45" s="62">
        <f t="shared" ca="1" si="21"/>
        <v>5019.4335182349796</v>
      </c>
    </row>
    <row r="46" spans="1:33">
      <c r="A46" s="65">
        <f t="shared" si="13"/>
        <v>38169</v>
      </c>
      <c r="B46" s="66">
        <f>Summary!B46</f>
        <v>1192.3799999999999</v>
      </c>
      <c r="C46" s="74"/>
      <c r="D46" s="67">
        <f t="shared" si="1"/>
        <v>1192.3799999999999</v>
      </c>
      <c r="E46" s="56">
        <f t="shared" si="2"/>
        <v>1192.3799999999999</v>
      </c>
      <c r="F46" s="56">
        <f t="shared" ca="1" si="3"/>
        <v>1026.1417021439754</v>
      </c>
      <c r="G46" s="68">
        <f>VLOOKUP($A46,[0]!Table,MATCH(G$4,[0]!Curves,0))</f>
        <v>3.5170000000000003</v>
      </c>
      <c r="H46" s="69">
        <f t="shared" si="22"/>
        <v>3.5170000000000003</v>
      </c>
      <c r="I46" s="68">
        <f t="shared" si="23"/>
        <v>3.5170000000000003</v>
      </c>
      <c r="J46" s="68">
        <v>0</v>
      </c>
      <c r="K46" s="69">
        <f t="shared" si="14"/>
        <v>0</v>
      </c>
      <c r="L46" s="85">
        <f t="shared" si="24"/>
        <v>0</v>
      </c>
      <c r="M46" s="68" t="e">
        <f>VLOOKUP($A46,[0]!Table,MATCH(M$4,[0]!Curves,0))</f>
        <v>#N/A</v>
      </c>
      <c r="N46" s="69" t="e">
        <f t="shared" si="15"/>
        <v>#N/A</v>
      </c>
      <c r="O46" s="85" t="e">
        <f t="shared" si="25"/>
        <v>#N/A</v>
      </c>
      <c r="P46" s="60"/>
      <c r="Q46" s="85">
        <f t="shared" si="16"/>
        <v>3.5170000000000003</v>
      </c>
      <c r="R46" s="85">
        <f t="shared" si="17"/>
        <v>3.5170000000000003</v>
      </c>
      <c r="S46" s="85">
        <f>Summary!C46</f>
        <v>4.8099999999999996</v>
      </c>
      <c r="T46" s="70"/>
      <c r="U46" s="22">
        <f t="shared" si="7"/>
        <v>31</v>
      </c>
      <c r="V46" s="71">
        <f t="shared" si="8"/>
        <v>38169</v>
      </c>
      <c r="W46" s="22">
        <f t="shared" ca="1" si="9"/>
        <v>1107</v>
      </c>
      <c r="X46" s="68">
        <f>VLOOKUP($A46,[0]!Table,MATCH(X$4,[0]!Curves,0))</f>
        <v>5.0158511195509604E-2</v>
      </c>
      <c r="Y46" s="72">
        <f t="shared" ca="1" si="10"/>
        <v>0.86058278580987235</v>
      </c>
      <c r="Z46" s="22">
        <f t="shared" si="11"/>
        <v>1</v>
      </c>
      <c r="AA46" s="22">
        <f t="shared" si="12"/>
        <v>31</v>
      </c>
      <c r="AB46" s="73"/>
      <c r="AC46" s="62">
        <f t="shared" ca="1" si="18"/>
        <v>1326.8012208721595</v>
      </c>
      <c r="AE46" s="62">
        <f t="shared" ca="1" si="19"/>
        <v>3608.9403664403617</v>
      </c>
      <c r="AF46" s="62">
        <f t="shared" ca="1" si="20"/>
        <v>3608.9403664403617</v>
      </c>
      <c r="AG46" s="62">
        <f t="shared" ca="1" si="21"/>
        <v>4935.741587312521</v>
      </c>
    </row>
    <row r="47" spans="1:33">
      <c r="A47" s="65">
        <f t="shared" si="13"/>
        <v>38200</v>
      </c>
      <c r="B47" s="66">
        <f>Summary!B47</f>
        <v>1178.79</v>
      </c>
      <c r="C47" s="74"/>
      <c r="D47" s="67">
        <f t="shared" si="1"/>
        <v>1178.79</v>
      </c>
      <c r="E47" s="56">
        <f t="shared" si="2"/>
        <v>1178.79</v>
      </c>
      <c r="F47" s="56">
        <f t="shared" ca="1" si="3"/>
        <v>1009.2294397705393</v>
      </c>
      <c r="G47" s="68">
        <f>VLOOKUP($A47,[0]!Table,MATCH(G$4,[0]!Curves,0))</f>
        <v>3.5660000000000003</v>
      </c>
      <c r="H47" s="69">
        <f t="shared" si="22"/>
        <v>3.5660000000000003</v>
      </c>
      <c r="I47" s="68">
        <f t="shared" si="23"/>
        <v>3.5660000000000003</v>
      </c>
      <c r="J47" s="68">
        <v>0</v>
      </c>
      <c r="K47" s="69">
        <f t="shared" si="14"/>
        <v>0</v>
      </c>
      <c r="L47" s="85">
        <f t="shared" si="24"/>
        <v>0</v>
      </c>
      <c r="M47" s="68" t="e">
        <f>VLOOKUP($A47,[0]!Table,MATCH(M$4,[0]!Curves,0))</f>
        <v>#N/A</v>
      </c>
      <c r="N47" s="69" t="e">
        <f t="shared" si="15"/>
        <v>#N/A</v>
      </c>
      <c r="O47" s="85" t="e">
        <f t="shared" si="25"/>
        <v>#N/A</v>
      </c>
      <c r="P47" s="60"/>
      <c r="Q47" s="85">
        <f t="shared" si="16"/>
        <v>3.5660000000000003</v>
      </c>
      <c r="R47" s="85">
        <f t="shared" si="17"/>
        <v>3.5660000000000003</v>
      </c>
      <c r="S47" s="85">
        <f>Summary!C47</f>
        <v>4.8099999999999996</v>
      </c>
      <c r="T47" s="70"/>
      <c r="U47" s="22">
        <f t="shared" si="7"/>
        <v>31</v>
      </c>
      <c r="V47" s="71">
        <f t="shared" si="8"/>
        <v>38200</v>
      </c>
      <c r="W47" s="22">
        <f t="shared" ca="1" si="9"/>
        <v>1138</v>
      </c>
      <c r="X47" s="68">
        <f>VLOOKUP($A47,[0]!Table,MATCH(X$4,[0]!Curves,0))</f>
        <v>5.0471520666698598E-2</v>
      </c>
      <c r="Y47" s="72">
        <f t="shared" ca="1" si="10"/>
        <v>0.85615711006247031</v>
      </c>
      <c r="Z47" s="22">
        <f t="shared" si="11"/>
        <v>1</v>
      </c>
      <c r="AA47" s="22">
        <f t="shared" si="12"/>
        <v>31</v>
      </c>
      <c r="AB47" s="73"/>
      <c r="AC47" s="62">
        <f t="shared" ca="1" si="18"/>
        <v>1255.4814230745503</v>
      </c>
      <c r="AE47" s="62">
        <f t="shared" ca="1" si="19"/>
        <v>3598.9121822217435</v>
      </c>
      <c r="AF47" s="62">
        <f t="shared" ca="1" si="20"/>
        <v>3598.9121822217435</v>
      </c>
      <c r="AG47" s="62">
        <f t="shared" ca="1" si="21"/>
        <v>4854.3936052962936</v>
      </c>
    </row>
    <row r="48" spans="1:33">
      <c r="A48" s="65">
        <f t="shared" si="13"/>
        <v>38231</v>
      </c>
      <c r="B48" s="66">
        <f>Summary!B48</f>
        <v>1162.68</v>
      </c>
      <c r="C48" s="74"/>
      <c r="D48" s="67">
        <f t="shared" si="1"/>
        <v>1162.68</v>
      </c>
      <c r="E48" s="56">
        <f t="shared" si="2"/>
        <v>1162.68</v>
      </c>
      <c r="F48" s="56">
        <f t="shared" ca="1" si="3"/>
        <v>990.26638859797504</v>
      </c>
      <c r="G48" s="68">
        <f>VLOOKUP($A48,[0]!Table,MATCH(G$4,[0]!Curves,0))</f>
        <v>3.581</v>
      </c>
      <c r="H48" s="69">
        <f t="shared" si="22"/>
        <v>3.581</v>
      </c>
      <c r="I48" s="68">
        <f t="shared" si="23"/>
        <v>3.581</v>
      </c>
      <c r="J48" s="68">
        <v>0</v>
      </c>
      <c r="K48" s="69">
        <f t="shared" si="14"/>
        <v>0</v>
      </c>
      <c r="L48" s="85">
        <f t="shared" si="24"/>
        <v>0</v>
      </c>
      <c r="M48" s="68" t="e">
        <f>VLOOKUP($A48,[0]!Table,MATCH(M$4,[0]!Curves,0))</f>
        <v>#N/A</v>
      </c>
      <c r="N48" s="69" t="e">
        <f t="shared" si="15"/>
        <v>#N/A</v>
      </c>
      <c r="O48" s="85" t="e">
        <f t="shared" si="25"/>
        <v>#N/A</v>
      </c>
      <c r="P48" s="60"/>
      <c r="Q48" s="85">
        <f t="shared" si="16"/>
        <v>3.581</v>
      </c>
      <c r="R48" s="85">
        <f t="shared" si="17"/>
        <v>3.581</v>
      </c>
      <c r="S48" s="85">
        <f>Summary!C48</f>
        <v>4.8099999999999996</v>
      </c>
      <c r="T48" s="70"/>
      <c r="U48" s="22">
        <f t="shared" si="7"/>
        <v>30</v>
      </c>
      <c r="V48" s="71">
        <f t="shared" si="8"/>
        <v>38231</v>
      </c>
      <c r="W48" s="22">
        <f t="shared" ca="1" si="9"/>
        <v>1169</v>
      </c>
      <c r="X48" s="68">
        <f>VLOOKUP($A48,[0]!Table,MATCH(X$4,[0]!Curves,0))</f>
        <v>5.0784530170592E-2</v>
      </c>
      <c r="Y48" s="72">
        <f t="shared" ca="1" si="10"/>
        <v>0.85171017700310914</v>
      </c>
      <c r="Z48" s="22">
        <f t="shared" si="11"/>
        <v>1</v>
      </c>
      <c r="AA48" s="22">
        <f t="shared" si="12"/>
        <v>30</v>
      </c>
      <c r="AB48" s="73"/>
      <c r="AC48" s="62">
        <f t="shared" ca="1" si="18"/>
        <v>1217.0373915869109</v>
      </c>
      <c r="AE48" s="62">
        <f t="shared" ca="1" si="19"/>
        <v>3546.1439375693485</v>
      </c>
      <c r="AF48" s="62">
        <f t="shared" ca="1" si="20"/>
        <v>3546.1439375693485</v>
      </c>
      <c r="AG48" s="62">
        <f t="shared" ca="1" si="21"/>
        <v>4763.1813291562594</v>
      </c>
    </row>
    <row r="49" spans="1:33">
      <c r="A49" s="65">
        <f t="shared" si="13"/>
        <v>38261</v>
      </c>
      <c r="B49" s="66">
        <f>Summary!B49</f>
        <v>1151.58</v>
      </c>
      <c r="C49" s="74"/>
      <c r="D49" s="67">
        <f t="shared" si="1"/>
        <v>1151.58</v>
      </c>
      <c r="E49" s="56">
        <f t="shared" si="2"/>
        <v>1151.58</v>
      </c>
      <c r="F49" s="56">
        <f t="shared" ca="1" si="3"/>
        <v>975.87413839877979</v>
      </c>
      <c r="G49" s="68">
        <f>VLOOKUP($A49,[0]!Table,MATCH(G$4,[0]!Curves,0))</f>
        <v>3.61</v>
      </c>
      <c r="H49" s="69">
        <f t="shared" si="22"/>
        <v>3.61</v>
      </c>
      <c r="I49" s="68">
        <f t="shared" si="23"/>
        <v>3.61</v>
      </c>
      <c r="J49" s="68">
        <v>0</v>
      </c>
      <c r="K49" s="69">
        <f t="shared" si="14"/>
        <v>0</v>
      </c>
      <c r="L49" s="85">
        <f t="shared" si="24"/>
        <v>0</v>
      </c>
      <c r="M49" s="68" t="e">
        <f>VLOOKUP($A49,[0]!Table,MATCH(M$4,[0]!Curves,0))</f>
        <v>#N/A</v>
      </c>
      <c r="N49" s="69" t="e">
        <f t="shared" si="15"/>
        <v>#N/A</v>
      </c>
      <c r="O49" s="85" t="e">
        <f t="shared" si="25"/>
        <v>#N/A</v>
      </c>
      <c r="P49" s="60"/>
      <c r="Q49" s="85">
        <f t="shared" si="16"/>
        <v>3.61</v>
      </c>
      <c r="R49" s="85">
        <f t="shared" si="17"/>
        <v>3.61</v>
      </c>
      <c r="S49" s="85">
        <f>Summary!C49</f>
        <v>4.8099999999999996</v>
      </c>
      <c r="T49" s="70"/>
      <c r="U49" s="22">
        <f t="shared" si="7"/>
        <v>31</v>
      </c>
      <c r="V49" s="71">
        <f t="shared" si="8"/>
        <v>38261</v>
      </c>
      <c r="W49" s="22">
        <f t="shared" ca="1" si="9"/>
        <v>1199</v>
      </c>
      <c r="X49" s="68">
        <f>VLOOKUP($A49,[0]!Table,MATCH(X$4,[0]!Curves,0))</f>
        <v>5.1074567164963301E-2</v>
      </c>
      <c r="Y49" s="72">
        <f t="shared" ca="1" si="10"/>
        <v>0.84742192326957733</v>
      </c>
      <c r="Z49" s="22">
        <f t="shared" si="11"/>
        <v>1</v>
      </c>
      <c r="AA49" s="22">
        <f t="shared" si="12"/>
        <v>31</v>
      </c>
      <c r="AB49" s="73"/>
      <c r="AC49" s="62">
        <f t="shared" ca="1" si="18"/>
        <v>1171.0489660785354</v>
      </c>
      <c r="AE49" s="62">
        <f t="shared" ca="1" si="19"/>
        <v>3522.9056396195951</v>
      </c>
      <c r="AF49" s="62">
        <f t="shared" ca="1" si="20"/>
        <v>3522.9056396195951</v>
      </c>
      <c r="AG49" s="62">
        <f t="shared" ca="1" si="21"/>
        <v>4693.9546056981308</v>
      </c>
    </row>
    <row r="50" spans="1:33">
      <c r="A50" s="65">
        <f t="shared" si="13"/>
        <v>38292</v>
      </c>
      <c r="B50" s="66">
        <f>Summary!B50</f>
        <v>1136.3699999999999</v>
      </c>
      <c r="C50" s="74"/>
      <c r="D50" s="67">
        <f t="shared" si="1"/>
        <v>1136.3699999999999</v>
      </c>
      <c r="E50" s="56">
        <f t="shared" si="2"/>
        <v>1136.3699999999999</v>
      </c>
      <c r="F50" s="56">
        <f t="shared" ca="1" si="3"/>
        <v>957.96747102311247</v>
      </c>
      <c r="G50" s="68">
        <f>VLOOKUP($A50,[0]!Table,MATCH(G$4,[0]!Curves,0))</f>
        <v>3.75</v>
      </c>
      <c r="H50" s="69">
        <f t="shared" si="22"/>
        <v>3.75</v>
      </c>
      <c r="I50" s="68">
        <f t="shared" ref="I50:I69" si="26">H50</f>
        <v>3.75</v>
      </c>
      <c r="J50" s="68">
        <v>0</v>
      </c>
      <c r="K50" s="69">
        <f t="shared" si="14"/>
        <v>0</v>
      </c>
      <c r="L50" s="85">
        <f t="shared" ref="L50:L69" si="27">K50</f>
        <v>0</v>
      </c>
      <c r="M50" s="68" t="e">
        <f>VLOOKUP($A50,[0]!Table,MATCH(M$4,[0]!Curves,0))</f>
        <v>#N/A</v>
      </c>
      <c r="N50" s="69" t="e">
        <f t="shared" si="15"/>
        <v>#N/A</v>
      </c>
      <c r="O50" s="85" t="e">
        <f t="shared" ref="O50:O69" si="28">N50</f>
        <v>#N/A</v>
      </c>
      <c r="P50" s="60"/>
      <c r="Q50" s="85">
        <f t="shared" si="16"/>
        <v>3.75</v>
      </c>
      <c r="R50" s="85">
        <f t="shared" si="17"/>
        <v>3.75</v>
      </c>
      <c r="S50" s="85">
        <f>Summary!C50</f>
        <v>4.8099999999999996</v>
      </c>
      <c r="T50" s="70"/>
      <c r="U50" s="22">
        <f t="shared" si="7"/>
        <v>30</v>
      </c>
      <c r="V50" s="71">
        <f t="shared" si="8"/>
        <v>38292</v>
      </c>
      <c r="W50" s="22">
        <f t="shared" ca="1" si="9"/>
        <v>1230</v>
      </c>
      <c r="X50" s="68">
        <f>VLOOKUP($A50,[0]!Table,MATCH(X$4,[0]!Curves,0))</f>
        <v>5.1361889190678398E-2</v>
      </c>
      <c r="Y50" s="72">
        <f t="shared" ca="1" si="10"/>
        <v>0.84300665366307859</v>
      </c>
      <c r="Z50" s="22">
        <f t="shared" si="11"/>
        <v>1</v>
      </c>
      <c r="AA50" s="22">
        <f t="shared" si="12"/>
        <v>30</v>
      </c>
      <c r="AB50" s="73"/>
      <c r="AC50" s="62">
        <f t="shared" ca="1" si="18"/>
        <v>1015.4455192844988</v>
      </c>
      <c r="AE50" s="62">
        <f t="shared" ca="1" si="19"/>
        <v>3592.3780163366719</v>
      </c>
      <c r="AF50" s="62">
        <f t="shared" ca="1" si="20"/>
        <v>3592.3780163366719</v>
      </c>
      <c r="AG50" s="62">
        <f t="shared" ca="1" si="21"/>
        <v>4607.8235356211708</v>
      </c>
    </row>
    <row r="51" spans="1:33">
      <c r="A51" s="65">
        <f t="shared" si="13"/>
        <v>38322</v>
      </c>
      <c r="B51" s="66">
        <f>Summary!B51</f>
        <v>1124.3699999999999</v>
      </c>
      <c r="C51" s="74"/>
      <c r="D51" s="67">
        <f t="shared" si="1"/>
        <v>1124.3699999999999</v>
      </c>
      <c r="E51" s="56">
        <f t="shared" si="2"/>
        <v>1124.3699999999999</v>
      </c>
      <c r="F51" s="56">
        <f t="shared" ca="1" si="3"/>
        <v>943.02918739173867</v>
      </c>
      <c r="G51" s="68">
        <f>VLOOKUP($A51,[0]!Table,MATCH(G$4,[0]!Curves,0))</f>
        <v>3.89</v>
      </c>
      <c r="H51" s="69">
        <f t="shared" si="22"/>
        <v>3.89</v>
      </c>
      <c r="I51" s="68">
        <f t="shared" si="26"/>
        <v>3.89</v>
      </c>
      <c r="J51" s="68">
        <v>0</v>
      </c>
      <c r="K51" s="69">
        <f t="shared" si="14"/>
        <v>0</v>
      </c>
      <c r="L51" s="85">
        <f t="shared" si="27"/>
        <v>0</v>
      </c>
      <c r="M51" s="68" t="e">
        <f>VLOOKUP($A51,[0]!Table,MATCH(M$4,[0]!Curves,0))</f>
        <v>#N/A</v>
      </c>
      <c r="N51" s="69" t="e">
        <f t="shared" si="15"/>
        <v>#N/A</v>
      </c>
      <c r="O51" s="85" t="e">
        <f t="shared" si="28"/>
        <v>#N/A</v>
      </c>
      <c r="P51" s="60"/>
      <c r="Q51" s="85">
        <f t="shared" si="16"/>
        <v>3.89</v>
      </c>
      <c r="R51" s="85">
        <f t="shared" si="17"/>
        <v>3.89</v>
      </c>
      <c r="S51" s="85">
        <f>Summary!C51</f>
        <v>4.8099999999999996</v>
      </c>
      <c r="T51" s="70"/>
      <c r="U51" s="22">
        <f t="shared" si="7"/>
        <v>31</v>
      </c>
      <c r="V51" s="71">
        <f t="shared" si="8"/>
        <v>38322</v>
      </c>
      <c r="W51" s="22">
        <f t="shared" ca="1" si="9"/>
        <v>1260</v>
      </c>
      <c r="X51" s="68">
        <f>VLOOKUP($A51,[0]!Table,MATCH(X$4,[0]!Curves,0))</f>
        <v>5.1639942790177702E-2</v>
      </c>
      <c r="Y51" s="72">
        <f t="shared" ca="1" si="10"/>
        <v>0.83871784856563125</v>
      </c>
      <c r="Z51" s="22">
        <f t="shared" si="11"/>
        <v>1</v>
      </c>
      <c r="AA51" s="22">
        <f t="shared" si="12"/>
        <v>31</v>
      </c>
      <c r="AB51" s="73"/>
      <c r="AC51" s="62">
        <f t="shared" ca="1" si="18"/>
        <v>867.58685240039904</v>
      </c>
      <c r="AE51" s="62">
        <f t="shared" ca="1" si="19"/>
        <v>3668.3835389538635</v>
      </c>
      <c r="AF51" s="62">
        <f t="shared" ca="1" si="20"/>
        <v>3668.3835389538635</v>
      </c>
      <c r="AG51" s="62">
        <f t="shared" ca="1" si="21"/>
        <v>4535.9703913542626</v>
      </c>
    </row>
    <row r="52" spans="1:33">
      <c r="A52" s="65">
        <f t="shared" si="13"/>
        <v>38353</v>
      </c>
      <c r="B52" s="66">
        <f>Summary!B52</f>
        <v>1110.78</v>
      </c>
      <c r="C52" s="74"/>
      <c r="D52" s="67">
        <f t="shared" si="1"/>
        <v>1110.78</v>
      </c>
      <c r="E52" s="56">
        <f t="shared" si="2"/>
        <v>1110.78</v>
      </c>
      <c r="F52" s="56">
        <f t="shared" ca="1" si="3"/>
        <v>926.71061691400985</v>
      </c>
      <c r="G52" s="68">
        <f>VLOOKUP($A52,[0]!Table,MATCH(G$4,[0]!Curves,0))</f>
        <v>3.9550000000000001</v>
      </c>
      <c r="H52" s="69">
        <f t="shared" si="22"/>
        <v>3.9550000000000001</v>
      </c>
      <c r="I52" s="68">
        <f t="shared" si="26"/>
        <v>3.9550000000000001</v>
      </c>
      <c r="J52" s="68">
        <v>0</v>
      </c>
      <c r="K52" s="69">
        <f t="shared" si="14"/>
        <v>0</v>
      </c>
      <c r="L52" s="85">
        <f t="shared" si="27"/>
        <v>0</v>
      </c>
      <c r="M52" s="68" t="e">
        <f>VLOOKUP($A52,[0]!Table,MATCH(M$4,[0]!Curves,0))</f>
        <v>#N/A</v>
      </c>
      <c r="N52" s="69" t="e">
        <f t="shared" si="15"/>
        <v>#N/A</v>
      </c>
      <c r="O52" s="85" t="e">
        <f t="shared" si="28"/>
        <v>#N/A</v>
      </c>
      <c r="P52" s="60"/>
      <c r="Q52" s="85">
        <f t="shared" si="16"/>
        <v>3.9550000000000001</v>
      </c>
      <c r="R52" s="85">
        <f t="shared" si="17"/>
        <v>3.9550000000000001</v>
      </c>
      <c r="S52" s="85">
        <f>Summary!C52</f>
        <v>4.8099999999999996</v>
      </c>
      <c r="T52" s="70"/>
      <c r="U52" s="22">
        <f t="shared" si="7"/>
        <v>31</v>
      </c>
      <c r="V52" s="71">
        <f t="shared" si="8"/>
        <v>38353</v>
      </c>
      <c r="W52" s="22">
        <f t="shared" ca="1" si="9"/>
        <v>1291</v>
      </c>
      <c r="X52" s="68">
        <f>VLOOKUP($A52,[0]!Table,MATCH(X$4,[0]!Curves,0))</f>
        <v>5.1920973157392004E-2</v>
      </c>
      <c r="Y52" s="72">
        <f t="shared" ca="1" si="10"/>
        <v>0.83428817309819214</v>
      </c>
      <c r="Z52" s="22">
        <f t="shared" si="11"/>
        <v>1</v>
      </c>
      <c r="AA52" s="22">
        <f t="shared" si="12"/>
        <v>31</v>
      </c>
      <c r="AB52" s="73"/>
      <c r="AC52" s="62">
        <f t="shared" ca="1" si="18"/>
        <v>792.33757746147796</v>
      </c>
      <c r="AE52" s="62">
        <f t="shared" ca="1" si="19"/>
        <v>3665.140489894909</v>
      </c>
      <c r="AF52" s="62">
        <f t="shared" ca="1" si="20"/>
        <v>3665.140489894909</v>
      </c>
      <c r="AG52" s="62">
        <f t="shared" ca="1" si="21"/>
        <v>4457.4780673563873</v>
      </c>
    </row>
    <row r="53" spans="1:33">
      <c r="A53" s="65">
        <f t="shared" si="13"/>
        <v>38384</v>
      </c>
      <c r="B53" s="66">
        <f>Summary!B53</f>
        <v>1097.46</v>
      </c>
      <c r="C53" s="74"/>
      <c r="D53" s="67">
        <f t="shared" si="1"/>
        <v>1097.46</v>
      </c>
      <c r="E53" s="56">
        <f t="shared" si="2"/>
        <v>1097.46</v>
      </c>
      <c r="F53" s="56">
        <f t="shared" ca="1" si="3"/>
        <v>910.73660139358844</v>
      </c>
      <c r="G53" s="68">
        <f>VLOOKUP($A53,[0]!Table,MATCH(G$4,[0]!Curves,0))</f>
        <v>3.8370000000000002</v>
      </c>
      <c r="H53" s="69">
        <f t="shared" si="22"/>
        <v>3.8370000000000002</v>
      </c>
      <c r="I53" s="68">
        <f t="shared" si="26"/>
        <v>3.8370000000000002</v>
      </c>
      <c r="J53" s="68">
        <v>0</v>
      </c>
      <c r="K53" s="69">
        <f t="shared" si="14"/>
        <v>0</v>
      </c>
      <c r="L53" s="85">
        <f t="shared" si="27"/>
        <v>0</v>
      </c>
      <c r="M53" s="68" t="e">
        <f>VLOOKUP($A53,[0]!Table,MATCH(M$4,[0]!Curves,0))</f>
        <v>#N/A</v>
      </c>
      <c r="N53" s="69" t="e">
        <f t="shared" si="15"/>
        <v>#N/A</v>
      </c>
      <c r="O53" s="85" t="e">
        <f t="shared" si="28"/>
        <v>#N/A</v>
      </c>
      <c r="P53" s="60"/>
      <c r="Q53" s="85">
        <f t="shared" si="16"/>
        <v>3.8370000000000002</v>
      </c>
      <c r="R53" s="85">
        <f t="shared" si="17"/>
        <v>3.8370000000000002</v>
      </c>
      <c r="S53" s="85">
        <f>Summary!C53</f>
        <v>4.8099999999999996</v>
      </c>
      <c r="T53" s="70"/>
      <c r="U53" s="22">
        <f t="shared" si="7"/>
        <v>28</v>
      </c>
      <c r="V53" s="71">
        <f t="shared" si="8"/>
        <v>38384</v>
      </c>
      <c r="W53" s="22">
        <f t="shared" ca="1" si="9"/>
        <v>1322</v>
      </c>
      <c r="X53" s="68">
        <f>VLOOKUP($A53,[0]!Table,MATCH(X$4,[0]!Curves,0))</f>
        <v>5.2196822140016398E-2</v>
      </c>
      <c r="Y53" s="72">
        <f t="shared" ca="1" si="10"/>
        <v>0.82985858381498045</v>
      </c>
      <c r="Z53" s="22">
        <f t="shared" si="11"/>
        <v>1</v>
      </c>
      <c r="AA53" s="22">
        <f t="shared" si="12"/>
        <v>28</v>
      </c>
      <c r="AB53" s="73"/>
      <c r="AC53" s="62">
        <f t="shared" ca="1" si="18"/>
        <v>886.14671315596104</v>
      </c>
      <c r="AE53" s="62">
        <f t="shared" ca="1" si="19"/>
        <v>3494.4963395471991</v>
      </c>
      <c r="AF53" s="62">
        <f t="shared" ca="1" si="20"/>
        <v>3494.4963395471991</v>
      </c>
      <c r="AG53" s="62">
        <f t="shared" ca="1" si="21"/>
        <v>4380.6430527031598</v>
      </c>
    </row>
    <row r="54" spans="1:33">
      <c r="A54" s="65">
        <f t="shared" si="13"/>
        <v>38412</v>
      </c>
      <c r="B54" s="66">
        <f>Summary!B54</f>
        <v>1083.57</v>
      </c>
      <c r="C54" s="74"/>
      <c r="D54" s="67">
        <f t="shared" si="1"/>
        <v>1083.57</v>
      </c>
      <c r="E54" s="56">
        <f t="shared" si="2"/>
        <v>1083.57</v>
      </c>
      <c r="F54" s="56">
        <f t="shared" ca="1" si="3"/>
        <v>894.86149777883145</v>
      </c>
      <c r="G54" s="68">
        <f>VLOOKUP($A54,[0]!Table,MATCH(G$4,[0]!Curves,0))</f>
        <v>3.7040000000000002</v>
      </c>
      <c r="H54" s="69">
        <f t="shared" si="22"/>
        <v>3.7040000000000002</v>
      </c>
      <c r="I54" s="68">
        <f t="shared" si="26"/>
        <v>3.7040000000000002</v>
      </c>
      <c r="J54" s="68">
        <v>0</v>
      </c>
      <c r="K54" s="69">
        <f t="shared" si="14"/>
        <v>0</v>
      </c>
      <c r="L54" s="85">
        <f t="shared" si="27"/>
        <v>0</v>
      </c>
      <c r="M54" s="68" t="e">
        <f>VLOOKUP($A54,[0]!Table,MATCH(M$4,[0]!Curves,0))</f>
        <v>#N/A</v>
      </c>
      <c r="N54" s="69" t="e">
        <f t="shared" si="15"/>
        <v>#N/A</v>
      </c>
      <c r="O54" s="85" t="e">
        <f t="shared" si="28"/>
        <v>#N/A</v>
      </c>
      <c r="P54" s="60"/>
      <c r="Q54" s="85">
        <f t="shared" si="16"/>
        <v>3.7040000000000002</v>
      </c>
      <c r="R54" s="85">
        <f t="shared" si="17"/>
        <v>3.7040000000000002</v>
      </c>
      <c r="S54" s="85">
        <f>Summary!C54</f>
        <v>4.8099999999999996</v>
      </c>
      <c r="T54" s="70"/>
      <c r="U54" s="22">
        <f t="shared" si="7"/>
        <v>31</v>
      </c>
      <c r="V54" s="71">
        <f t="shared" si="8"/>
        <v>38412</v>
      </c>
      <c r="W54" s="22">
        <f t="shared" ca="1" si="9"/>
        <v>1350</v>
      </c>
      <c r="X54" s="68">
        <f>VLOOKUP($A54,[0]!Table,MATCH(X$4,[0]!Curves,0))</f>
        <v>5.2445976081620001E-2</v>
      </c>
      <c r="Y54" s="72">
        <f t="shared" ca="1" si="10"/>
        <v>0.82584558245321626</v>
      </c>
      <c r="Z54" s="22">
        <f t="shared" si="11"/>
        <v>1</v>
      </c>
      <c r="AA54" s="22">
        <f t="shared" si="12"/>
        <v>31</v>
      </c>
      <c r="AB54" s="73"/>
      <c r="AC54" s="62">
        <f t="shared" ca="1" si="18"/>
        <v>989.71681654338704</v>
      </c>
      <c r="AE54" s="62">
        <f t="shared" ca="1" si="19"/>
        <v>3314.5669877727919</v>
      </c>
      <c r="AF54" s="62">
        <f t="shared" ca="1" si="20"/>
        <v>3314.5669877727919</v>
      </c>
      <c r="AG54" s="62">
        <f t="shared" ca="1" si="21"/>
        <v>4304.2838043161792</v>
      </c>
    </row>
    <row r="55" spans="1:33">
      <c r="A55" s="65">
        <f t="shared" si="13"/>
        <v>38443</v>
      </c>
      <c r="B55" s="66">
        <f>Summary!B55</f>
        <v>1070.55</v>
      </c>
      <c r="C55" s="74"/>
      <c r="D55" s="67">
        <f t="shared" si="1"/>
        <v>1070.55</v>
      </c>
      <c r="E55" s="56">
        <f t="shared" si="2"/>
        <v>1070.55</v>
      </c>
      <c r="F55" s="56">
        <f t="shared" ca="1" si="3"/>
        <v>879.4065553051189</v>
      </c>
      <c r="G55" s="68">
        <f>VLOOKUP($A55,[0]!Table,MATCH(G$4,[0]!Curves,0))</f>
        <v>3.484</v>
      </c>
      <c r="H55" s="69">
        <f t="shared" si="22"/>
        <v>3.484</v>
      </c>
      <c r="I55" s="68">
        <f t="shared" si="26"/>
        <v>3.484</v>
      </c>
      <c r="J55" s="68">
        <v>0</v>
      </c>
      <c r="K55" s="69">
        <f t="shared" si="14"/>
        <v>0</v>
      </c>
      <c r="L55" s="85">
        <f t="shared" si="27"/>
        <v>0</v>
      </c>
      <c r="M55" s="68" t="e">
        <f>VLOOKUP($A55,[0]!Table,MATCH(M$4,[0]!Curves,0))</f>
        <v>#N/A</v>
      </c>
      <c r="N55" s="69" t="e">
        <f t="shared" si="15"/>
        <v>#N/A</v>
      </c>
      <c r="O55" s="85" t="e">
        <f t="shared" si="28"/>
        <v>#N/A</v>
      </c>
      <c r="P55" s="60"/>
      <c r="Q55" s="85">
        <f t="shared" si="16"/>
        <v>3.484</v>
      </c>
      <c r="R55" s="85">
        <f t="shared" si="17"/>
        <v>3.484</v>
      </c>
      <c r="S55" s="85">
        <f>Summary!C55</f>
        <v>4.8099999999999996</v>
      </c>
      <c r="T55" s="70"/>
      <c r="U55" s="22">
        <f t="shared" si="7"/>
        <v>30</v>
      </c>
      <c r="V55" s="71">
        <f t="shared" si="8"/>
        <v>38443</v>
      </c>
      <c r="W55" s="22">
        <f t="shared" ca="1" si="9"/>
        <v>1381</v>
      </c>
      <c r="X55" s="68">
        <f>VLOOKUP($A55,[0]!Table,MATCH(X$4,[0]!Curves,0))</f>
        <v>5.2700888242207096E-2</v>
      </c>
      <c r="Y55" s="72">
        <f t="shared" ca="1" si="10"/>
        <v>0.82145304311346401</v>
      </c>
      <c r="Z55" s="22">
        <f t="shared" si="11"/>
        <v>1</v>
      </c>
      <c r="AA55" s="22">
        <f t="shared" si="12"/>
        <v>30</v>
      </c>
      <c r="AB55" s="73"/>
      <c r="AC55" s="62">
        <f t="shared" ca="1" si="18"/>
        <v>1166.0930923345873</v>
      </c>
      <c r="AE55" s="62">
        <f t="shared" ca="1" si="19"/>
        <v>3063.8524386830341</v>
      </c>
      <c r="AF55" s="62">
        <f t="shared" ca="1" si="20"/>
        <v>3063.8524386830341</v>
      </c>
      <c r="AG55" s="62">
        <f t="shared" ca="1" si="21"/>
        <v>4229.9455310176218</v>
      </c>
    </row>
    <row r="56" spans="1:33">
      <c r="A56" s="65">
        <f t="shared" si="13"/>
        <v>38473</v>
      </c>
      <c r="B56" s="66">
        <f>Summary!B56</f>
        <v>1056.3599999999999</v>
      </c>
      <c r="C56" s="74"/>
      <c r="D56" s="67">
        <f t="shared" si="1"/>
        <v>1056.3599999999999</v>
      </c>
      <c r="E56" s="56">
        <f t="shared" si="2"/>
        <v>1056.3599999999999</v>
      </c>
      <c r="F56" s="56">
        <f t="shared" ca="1" si="3"/>
        <v>863.30796485803694</v>
      </c>
      <c r="G56" s="68">
        <f>VLOOKUP($A56,[0]!Table,MATCH(G$4,[0]!Curves,0))</f>
        <v>3.4740000000000002</v>
      </c>
      <c r="H56" s="69">
        <f t="shared" si="22"/>
        <v>3.4740000000000002</v>
      </c>
      <c r="I56" s="68">
        <f t="shared" si="26"/>
        <v>3.4740000000000002</v>
      </c>
      <c r="J56" s="68">
        <v>0</v>
      </c>
      <c r="K56" s="69">
        <f t="shared" si="14"/>
        <v>0</v>
      </c>
      <c r="L56" s="85">
        <f t="shared" si="27"/>
        <v>0</v>
      </c>
      <c r="M56" s="68" t="e">
        <f>VLOOKUP($A56,[0]!Table,MATCH(M$4,[0]!Curves,0))</f>
        <v>#N/A</v>
      </c>
      <c r="N56" s="69" t="e">
        <f t="shared" si="15"/>
        <v>#N/A</v>
      </c>
      <c r="O56" s="85" t="e">
        <f t="shared" si="28"/>
        <v>#N/A</v>
      </c>
      <c r="P56" s="60"/>
      <c r="Q56" s="85">
        <f t="shared" si="16"/>
        <v>3.4740000000000002</v>
      </c>
      <c r="R56" s="85">
        <f t="shared" si="17"/>
        <v>3.4740000000000002</v>
      </c>
      <c r="S56" s="85">
        <f>Summary!C56</f>
        <v>4.8099999999999996</v>
      </c>
      <c r="T56" s="70"/>
      <c r="U56" s="22">
        <f t="shared" si="7"/>
        <v>31</v>
      </c>
      <c r="V56" s="71">
        <f t="shared" si="8"/>
        <v>38473</v>
      </c>
      <c r="W56" s="22">
        <f t="shared" ca="1" si="9"/>
        <v>1411</v>
      </c>
      <c r="X56" s="68">
        <f>VLOOKUP($A56,[0]!Table,MATCH(X$4,[0]!Curves,0))</f>
        <v>5.2929323031796205E-2</v>
      </c>
      <c r="Y56" s="72">
        <f t="shared" ca="1" si="10"/>
        <v>0.81724787464314919</v>
      </c>
      <c r="Z56" s="22">
        <f t="shared" si="11"/>
        <v>1</v>
      </c>
      <c r="AA56" s="22">
        <f t="shared" si="12"/>
        <v>31</v>
      </c>
      <c r="AB56" s="73"/>
      <c r="AC56" s="62">
        <f t="shared" ca="1" si="18"/>
        <v>1153.3794410503369</v>
      </c>
      <c r="AE56" s="62">
        <f t="shared" ca="1" si="19"/>
        <v>2999.1318699168205</v>
      </c>
      <c r="AF56" s="62">
        <f t="shared" ca="1" si="20"/>
        <v>2999.1318699168205</v>
      </c>
      <c r="AG56" s="62">
        <f t="shared" ca="1" si="21"/>
        <v>4152.5113109671574</v>
      </c>
    </row>
    <row r="57" spans="1:33">
      <c r="A57" s="65">
        <f t="shared" si="13"/>
        <v>38504</v>
      </c>
      <c r="B57" s="66">
        <f>Summary!B57</f>
        <v>1044.24</v>
      </c>
      <c r="C57" s="74"/>
      <c r="D57" s="67">
        <f t="shared" si="1"/>
        <v>1044.24</v>
      </c>
      <c r="E57" s="56">
        <f t="shared" si="2"/>
        <v>1044.24</v>
      </c>
      <c r="F57" s="56">
        <f t="shared" ca="1" si="3"/>
        <v>848.85644005073539</v>
      </c>
      <c r="G57" s="68">
        <f>VLOOKUP($A57,[0]!Table,MATCH(G$4,[0]!Curves,0))</f>
        <v>3.51</v>
      </c>
      <c r="H57" s="69">
        <f t="shared" si="22"/>
        <v>3.51</v>
      </c>
      <c r="I57" s="68">
        <f t="shared" si="26"/>
        <v>3.51</v>
      </c>
      <c r="J57" s="68">
        <v>0</v>
      </c>
      <c r="K57" s="69">
        <f t="shared" si="14"/>
        <v>0</v>
      </c>
      <c r="L57" s="85">
        <f t="shared" si="27"/>
        <v>0</v>
      </c>
      <c r="M57" s="68" t="e">
        <f>VLOOKUP($A57,[0]!Table,MATCH(M$4,[0]!Curves,0))</f>
        <v>#N/A</v>
      </c>
      <c r="N57" s="69" t="e">
        <f t="shared" si="15"/>
        <v>#N/A</v>
      </c>
      <c r="O57" s="85" t="e">
        <f t="shared" si="28"/>
        <v>#N/A</v>
      </c>
      <c r="P57" s="60"/>
      <c r="Q57" s="85">
        <f t="shared" si="16"/>
        <v>3.51</v>
      </c>
      <c r="R57" s="85">
        <f t="shared" si="17"/>
        <v>3.51</v>
      </c>
      <c r="S57" s="85">
        <f>Summary!C57</f>
        <v>4.8099999999999996</v>
      </c>
      <c r="T57" s="70"/>
      <c r="U57" s="22">
        <f t="shared" si="7"/>
        <v>30</v>
      </c>
      <c r="V57" s="71">
        <f t="shared" si="8"/>
        <v>38504</v>
      </c>
      <c r="W57" s="22">
        <f t="shared" ca="1" si="9"/>
        <v>1442</v>
      </c>
      <c r="X57" s="68">
        <f>VLOOKUP($A57,[0]!Table,MATCH(X$4,[0]!Curves,0))</f>
        <v>5.3165372332649501E-2</v>
      </c>
      <c r="Y57" s="72">
        <f t="shared" ca="1" si="10"/>
        <v>0.81289400908865339</v>
      </c>
      <c r="Z57" s="22">
        <f t="shared" si="11"/>
        <v>1</v>
      </c>
      <c r="AA57" s="22">
        <f t="shared" si="12"/>
        <v>30</v>
      </c>
      <c r="AB57" s="73"/>
      <c r="AC57" s="62">
        <f t="shared" ca="1" si="18"/>
        <v>1103.5133720659558</v>
      </c>
      <c r="AE57" s="62">
        <f t="shared" ca="1" si="19"/>
        <v>2979.4861045780808</v>
      </c>
      <c r="AF57" s="62">
        <f t="shared" ca="1" si="20"/>
        <v>2979.4861045780808</v>
      </c>
      <c r="AG57" s="62">
        <f t="shared" ca="1" si="21"/>
        <v>4082.9994766440368</v>
      </c>
    </row>
    <row r="58" spans="1:33">
      <c r="A58" s="65">
        <f t="shared" si="13"/>
        <v>38534</v>
      </c>
      <c r="B58" s="66">
        <f>Summary!B58</f>
        <v>0</v>
      </c>
      <c r="C58" s="74"/>
      <c r="D58" s="67">
        <f t="shared" si="1"/>
        <v>0</v>
      </c>
      <c r="E58" s="56">
        <f t="shared" si="2"/>
        <v>0</v>
      </c>
      <c r="F58" s="56">
        <f t="shared" ca="1" si="3"/>
        <v>0</v>
      </c>
      <c r="G58" s="68">
        <f>VLOOKUP($A58,[0]!Table,MATCH(G$4,[0]!Curves,0))</f>
        <v>3.5420000000000003</v>
      </c>
      <c r="H58" s="69">
        <f t="shared" si="22"/>
        <v>3.5420000000000003</v>
      </c>
      <c r="I58" s="68">
        <f t="shared" si="26"/>
        <v>3.5420000000000003</v>
      </c>
      <c r="J58" s="68">
        <v>0</v>
      </c>
      <c r="K58" s="69">
        <f t="shared" si="14"/>
        <v>0</v>
      </c>
      <c r="L58" s="85">
        <f t="shared" si="27"/>
        <v>0</v>
      </c>
      <c r="M58" s="68" t="e">
        <f>VLOOKUP($A58,[0]!Table,MATCH(M$4,[0]!Curves,0))</f>
        <v>#N/A</v>
      </c>
      <c r="N58" s="69" t="e">
        <f t="shared" si="15"/>
        <v>#N/A</v>
      </c>
      <c r="O58" s="85" t="e">
        <f t="shared" si="28"/>
        <v>#N/A</v>
      </c>
      <c r="P58" s="60"/>
      <c r="Q58" s="85">
        <f t="shared" si="16"/>
        <v>3.5420000000000003</v>
      </c>
      <c r="R58" s="85">
        <f t="shared" si="17"/>
        <v>3.5420000000000003</v>
      </c>
      <c r="S58" s="85">
        <f>Summary!C58</f>
        <v>0</v>
      </c>
      <c r="T58" s="70"/>
      <c r="U58" s="22">
        <f t="shared" si="7"/>
        <v>31</v>
      </c>
      <c r="V58" s="71">
        <f t="shared" si="8"/>
        <v>38534</v>
      </c>
      <c r="W58" s="22">
        <f t="shared" ca="1" si="9"/>
        <v>1472</v>
      </c>
      <c r="X58" s="68">
        <f>VLOOKUP($A58,[0]!Table,MATCH(X$4,[0]!Curves,0))</f>
        <v>5.3372955257531704E-2</v>
      </c>
      <c r="Y58" s="72">
        <f t="shared" ca="1" si="10"/>
        <v>0.80873889733693427</v>
      </c>
      <c r="Z58" s="22">
        <f t="shared" si="11"/>
        <v>1</v>
      </c>
      <c r="AA58" s="22">
        <f t="shared" si="12"/>
        <v>31</v>
      </c>
      <c r="AB58" s="73"/>
      <c r="AC58" s="62">
        <f t="shared" ca="1" si="18"/>
        <v>0</v>
      </c>
      <c r="AE58" s="62">
        <f t="shared" ca="1" si="19"/>
        <v>0</v>
      </c>
      <c r="AF58" s="62">
        <f t="shared" ca="1" si="20"/>
        <v>0</v>
      </c>
      <c r="AG58" s="62">
        <f t="shared" ca="1" si="21"/>
        <v>0</v>
      </c>
    </row>
    <row r="59" spans="1:33">
      <c r="A59" s="65">
        <f t="shared" si="13"/>
        <v>38565</v>
      </c>
      <c r="B59" s="66">
        <f>Summary!B59</f>
        <v>0</v>
      </c>
      <c r="C59" s="74"/>
      <c r="D59" s="67">
        <f t="shared" si="1"/>
        <v>0</v>
      </c>
      <c r="E59" s="56">
        <f t="shared" si="2"/>
        <v>0</v>
      </c>
      <c r="F59" s="56">
        <f t="shared" ca="1" si="3"/>
        <v>0</v>
      </c>
      <c r="G59" s="68">
        <f>VLOOKUP($A59,[0]!Table,MATCH(G$4,[0]!Curves,0))</f>
        <v>3.5910000000000002</v>
      </c>
      <c r="H59" s="69">
        <f t="shared" si="22"/>
        <v>3.5910000000000002</v>
      </c>
      <c r="I59" s="68">
        <f t="shared" si="26"/>
        <v>3.5910000000000002</v>
      </c>
      <c r="J59" s="68">
        <v>0</v>
      </c>
      <c r="K59" s="69">
        <f t="shared" si="14"/>
        <v>0</v>
      </c>
      <c r="L59" s="85">
        <f t="shared" si="27"/>
        <v>0</v>
      </c>
      <c r="M59" s="68" t="e">
        <f>VLOOKUP($A59,[0]!Table,MATCH(M$4,[0]!Curves,0))</f>
        <v>#N/A</v>
      </c>
      <c r="N59" s="69" t="e">
        <f t="shared" si="15"/>
        <v>#N/A</v>
      </c>
      <c r="O59" s="85" t="e">
        <f t="shared" si="28"/>
        <v>#N/A</v>
      </c>
      <c r="P59" s="60"/>
      <c r="Q59" s="85">
        <f t="shared" si="16"/>
        <v>3.5910000000000002</v>
      </c>
      <c r="R59" s="85">
        <f t="shared" si="17"/>
        <v>3.5910000000000002</v>
      </c>
      <c r="S59" s="85">
        <f>Summary!C59</f>
        <v>0</v>
      </c>
      <c r="T59" s="70"/>
      <c r="U59" s="22">
        <f t="shared" si="7"/>
        <v>31</v>
      </c>
      <c r="V59" s="71">
        <f t="shared" si="8"/>
        <v>38565</v>
      </c>
      <c r="W59" s="22">
        <f t="shared" ca="1" si="9"/>
        <v>1503</v>
      </c>
      <c r="X59" s="68">
        <f>VLOOKUP($A59,[0]!Table,MATCH(X$4,[0]!Curves,0))</f>
        <v>5.3565910663528005E-2</v>
      </c>
      <c r="Y59" s="72">
        <f t="shared" ca="1" si="10"/>
        <v>0.80450906152572865</v>
      </c>
      <c r="Z59" s="22">
        <f t="shared" si="11"/>
        <v>1</v>
      </c>
      <c r="AA59" s="22">
        <f t="shared" si="12"/>
        <v>31</v>
      </c>
      <c r="AB59" s="73"/>
      <c r="AC59" s="62">
        <f t="shared" ca="1" si="18"/>
        <v>0</v>
      </c>
      <c r="AE59" s="62">
        <f t="shared" ca="1" si="19"/>
        <v>0</v>
      </c>
      <c r="AF59" s="62">
        <f t="shared" ca="1" si="20"/>
        <v>0</v>
      </c>
      <c r="AG59" s="62">
        <f t="shared" ca="1" si="21"/>
        <v>0</v>
      </c>
    </row>
    <row r="60" spans="1:33">
      <c r="A60" s="65">
        <f t="shared" si="13"/>
        <v>38596</v>
      </c>
      <c r="B60" s="66">
        <f>Summary!B60</f>
        <v>0</v>
      </c>
      <c r="C60" s="74"/>
      <c r="D60" s="67">
        <f t="shared" si="1"/>
        <v>0</v>
      </c>
      <c r="E60" s="56">
        <f t="shared" si="2"/>
        <v>0</v>
      </c>
      <c r="F60" s="56">
        <f t="shared" ca="1" si="3"/>
        <v>0</v>
      </c>
      <c r="G60" s="68">
        <f>VLOOKUP($A60,[0]!Table,MATCH(G$4,[0]!Curves,0))</f>
        <v>3.6060000000000003</v>
      </c>
      <c r="H60" s="69">
        <f t="shared" si="22"/>
        <v>3.6060000000000003</v>
      </c>
      <c r="I60" s="68">
        <f t="shared" si="26"/>
        <v>3.6060000000000003</v>
      </c>
      <c r="J60" s="68">
        <v>0</v>
      </c>
      <c r="K60" s="69">
        <f t="shared" si="14"/>
        <v>0</v>
      </c>
      <c r="L60" s="85">
        <f t="shared" si="27"/>
        <v>0</v>
      </c>
      <c r="M60" s="68" t="e">
        <f>VLOOKUP($A60,[0]!Table,MATCH(M$4,[0]!Curves,0))</f>
        <v>#N/A</v>
      </c>
      <c r="N60" s="69" t="e">
        <f t="shared" si="15"/>
        <v>#N/A</v>
      </c>
      <c r="O60" s="85" t="e">
        <f t="shared" si="28"/>
        <v>#N/A</v>
      </c>
      <c r="P60" s="60"/>
      <c r="Q60" s="85">
        <f t="shared" si="16"/>
        <v>3.6060000000000003</v>
      </c>
      <c r="R60" s="85">
        <f t="shared" si="17"/>
        <v>3.6060000000000003</v>
      </c>
      <c r="S60" s="85">
        <f>Summary!C60</f>
        <v>0</v>
      </c>
      <c r="T60" s="70"/>
      <c r="U60" s="22">
        <f t="shared" si="7"/>
        <v>30</v>
      </c>
      <c r="V60" s="71">
        <f t="shared" si="8"/>
        <v>38596</v>
      </c>
      <c r="W60" s="22">
        <f t="shared" ca="1" si="9"/>
        <v>1534</v>
      </c>
      <c r="X60" s="68">
        <f>VLOOKUP($A60,[0]!Table,MATCH(X$4,[0]!Curves,0))</f>
        <v>5.3758866081932997E-2</v>
      </c>
      <c r="Y60" s="72">
        <f t="shared" ca="1" si="10"/>
        <v>0.80027587798626409</v>
      </c>
      <c r="Z60" s="22">
        <f t="shared" si="11"/>
        <v>1</v>
      </c>
      <c r="AA60" s="22">
        <f t="shared" si="12"/>
        <v>30</v>
      </c>
      <c r="AB60" s="73"/>
      <c r="AC60" s="62">
        <f t="shared" ca="1" si="18"/>
        <v>0</v>
      </c>
      <c r="AE60" s="62">
        <f t="shared" ca="1" si="19"/>
        <v>0</v>
      </c>
      <c r="AF60" s="62">
        <f t="shared" ca="1" si="20"/>
        <v>0</v>
      </c>
      <c r="AG60" s="62">
        <f t="shared" ca="1" si="21"/>
        <v>0</v>
      </c>
    </row>
    <row r="61" spans="1:33">
      <c r="A61" s="65">
        <f t="shared" si="13"/>
        <v>38626</v>
      </c>
      <c r="B61" s="66">
        <f>Summary!B61</f>
        <v>0</v>
      </c>
      <c r="C61" s="74"/>
      <c r="D61" s="67">
        <f t="shared" si="1"/>
        <v>0</v>
      </c>
      <c r="E61" s="56">
        <f t="shared" si="2"/>
        <v>0</v>
      </c>
      <c r="F61" s="56">
        <f t="shared" ca="1" si="3"/>
        <v>0</v>
      </c>
      <c r="G61" s="68">
        <f>VLOOKUP($A61,[0]!Table,MATCH(G$4,[0]!Curves,0))</f>
        <v>3.6349999999999998</v>
      </c>
      <c r="H61" s="69">
        <f t="shared" si="22"/>
        <v>3.6349999999999998</v>
      </c>
      <c r="I61" s="68">
        <f t="shared" si="26"/>
        <v>3.6349999999999998</v>
      </c>
      <c r="J61" s="68">
        <v>0</v>
      </c>
      <c r="K61" s="69">
        <f t="shared" si="14"/>
        <v>0</v>
      </c>
      <c r="L61" s="85">
        <f t="shared" si="27"/>
        <v>0</v>
      </c>
      <c r="M61" s="68" t="e">
        <f>VLOOKUP($A61,[0]!Table,MATCH(M$4,[0]!Curves,0))</f>
        <v>#N/A</v>
      </c>
      <c r="N61" s="69" t="e">
        <f t="shared" si="15"/>
        <v>#N/A</v>
      </c>
      <c r="O61" s="85" t="e">
        <f t="shared" si="28"/>
        <v>#N/A</v>
      </c>
      <c r="P61" s="60"/>
      <c r="Q61" s="85">
        <f t="shared" si="16"/>
        <v>3.6349999999999998</v>
      </c>
      <c r="R61" s="85">
        <f t="shared" si="17"/>
        <v>3.6349999999999998</v>
      </c>
      <c r="S61" s="85">
        <f>Summary!C61</f>
        <v>0</v>
      </c>
      <c r="T61" s="70"/>
      <c r="U61" s="22">
        <f t="shared" si="7"/>
        <v>31</v>
      </c>
      <c r="V61" s="71">
        <f t="shared" si="8"/>
        <v>38626</v>
      </c>
      <c r="W61" s="22">
        <f t="shared" ca="1" si="9"/>
        <v>1564</v>
      </c>
      <c r="X61" s="68">
        <f>VLOOKUP($A61,[0]!Table,MATCH(X$4,[0]!Curves,0))</f>
        <v>5.3945597143816804E-2</v>
      </c>
      <c r="Y61" s="72">
        <f t="shared" ca="1" si="10"/>
        <v>0.79617633435795199</v>
      </c>
      <c r="Z61" s="22">
        <f t="shared" si="11"/>
        <v>1</v>
      </c>
      <c r="AA61" s="22">
        <f t="shared" si="12"/>
        <v>31</v>
      </c>
      <c r="AB61" s="73"/>
      <c r="AC61" s="62">
        <f t="shared" ca="1" si="18"/>
        <v>0</v>
      </c>
      <c r="AE61" s="62">
        <f t="shared" ca="1" si="19"/>
        <v>0</v>
      </c>
      <c r="AF61" s="62">
        <f t="shared" ca="1" si="20"/>
        <v>0</v>
      </c>
      <c r="AG61" s="62">
        <f t="shared" ca="1" si="21"/>
        <v>0</v>
      </c>
    </row>
    <row r="62" spans="1:33">
      <c r="A62" s="65">
        <f t="shared" si="13"/>
        <v>38657</v>
      </c>
      <c r="B62" s="66">
        <f>Summary!B62</f>
        <v>0</v>
      </c>
      <c r="C62" s="74"/>
      <c r="D62" s="67">
        <f t="shared" si="1"/>
        <v>0</v>
      </c>
      <c r="E62" s="56">
        <f t="shared" si="2"/>
        <v>0</v>
      </c>
      <c r="F62" s="56">
        <f t="shared" ca="1" si="3"/>
        <v>0</v>
      </c>
      <c r="G62" s="68">
        <f>VLOOKUP($A62,[0]!Table,MATCH(G$4,[0]!Curves,0))</f>
        <v>3.7749999999999999</v>
      </c>
      <c r="H62" s="69">
        <f t="shared" si="22"/>
        <v>3.7749999999999999</v>
      </c>
      <c r="I62" s="68">
        <f t="shared" si="26"/>
        <v>3.7749999999999999</v>
      </c>
      <c r="J62" s="68">
        <v>0</v>
      </c>
      <c r="K62" s="69">
        <f t="shared" si="14"/>
        <v>0</v>
      </c>
      <c r="L62" s="85">
        <f t="shared" si="27"/>
        <v>0</v>
      </c>
      <c r="M62" s="68" t="e">
        <f>VLOOKUP($A62,[0]!Table,MATCH(M$4,[0]!Curves,0))</f>
        <v>#N/A</v>
      </c>
      <c r="N62" s="69" t="e">
        <f t="shared" si="15"/>
        <v>#N/A</v>
      </c>
      <c r="O62" s="85" t="e">
        <f t="shared" si="28"/>
        <v>#N/A</v>
      </c>
      <c r="P62" s="60"/>
      <c r="Q62" s="85">
        <f t="shared" si="16"/>
        <v>3.7749999999999999</v>
      </c>
      <c r="R62" s="85">
        <f t="shared" si="17"/>
        <v>3.7749999999999999</v>
      </c>
      <c r="S62" s="85">
        <f>Summary!C62</f>
        <v>0</v>
      </c>
      <c r="T62" s="70"/>
      <c r="U62" s="22">
        <f t="shared" si="7"/>
        <v>30</v>
      </c>
      <c r="V62" s="71">
        <f t="shared" si="8"/>
        <v>38657</v>
      </c>
      <c r="W62" s="22">
        <f t="shared" ca="1" si="9"/>
        <v>1595</v>
      </c>
      <c r="X62" s="68">
        <f>VLOOKUP($A62,[0]!Table,MATCH(X$4,[0]!Curves,0))</f>
        <v>5.41385525866378E-2</v>
      </c>
      <c r="Y62" s="72">
        <f t="shared" ca="1" si="10"/>
        <v>0.79193740867034479</v>
      </c>
      <c r="Z62" s="22">
        <f t="shared" si="11"/>
        <v>1</v>
      </c>
      <c r="AA62" s="22">
        <f t="shared" si="12"/>
        <v>30</v>
      </c>
      <c r="AB62" s="73"/>
      <c r="AC62" s="62">
        <f t="shared" ca="1" si="18"/>
        <v>0</v>
      </c>
      <c r="AE62" s="62">
        <f t="shared" ca="1" si="19"/>
        <v>0</v>
      </c>
      <c r="AF62" s="62">
        <f t="shared" ca="1" si="20"/>
        <v>0</v>
      </c>
      <c r="AG62" s="62">
        <f t="shared" ca="1" si="21"/>
        <v>0</v>
      </c>
    </row>
    <row r="63" spans="1:33">
      <c r="A63" s="65">
        <f t="shared" si="13"/>
        <v>38687</v>
      </c>
      <c r="B63" s="66">
        <f>Summary!B63</f>
        <v>0</v>
      </c>
      <c r="C63" s="74"/>
      <c r="D63" s="67">
        <f t="shared" si="1"/>
        <v>0</v>
      </c>
      <c r="E63" s="56">
        <f t="shared" si="2"/>
        <v>0</v>
      </c>
      <c r="F63" s="56">
        <f t="shared" ca="1" si="3"/>
        <v>0</v>
      </c>
      <c r="G63" s="68">
        <f>VLOOKUP($A63,[0]!Table,MATCH(G$4,[0]!Curves,0))</f>
        <v>3.915</v>
      </c>
      <c r="H63" s="69">
        <f t="shared" si="22"/>
        <v>3.915</v>
      </c>
      <c r="I63" s="68">
        <f t="shared" si="26"/>
        <v>3.915</v>
      </c>
      <c r="J63" s="68">
        <v>0</v>
      </c>
      <c r="K63" s="69">
        <f t="shared" si="14"/>
        <v>0</v>
      </c>
      <c r="L63" s="85">
        <f t="shared" si="27"/>
        <v>0</v>
      </c>
      <c r="M63" s="68" t="e">
        <f>VLOOKUP($A63,[0]!Table,MATCH(M$4,[0]!Curves,0))</f>
        <v>#N/A</v>
      </c>
      <c r="N63" s="69" t="e">
        <f t="shared" si="15"/>
        <v>#N/A</v>
      </c>
      <c r="O63" s="85" t="e">
        <f t="shared" si="28"/>
        <v>#N/A</v>
      </c>
      <c r="P63" s="60"/>
      <c r="Q63" s="85">
        <f t="shared" si="16"/>
        <v>3.915</v>
      </c>
      <c r="R63" s="85">
        <f t="shared" si="17"/>
        <v>3.915</v>
      </c>
      <c r="S63" s="85">
        <f>Summary!C63</f>
        <v>0</v>
      </c>
      <c r="T63" s="70"/>
      <c r="U63" s="22">
        <f t="shared" si="7"/>
        <v>31</v>
      </c>
      <c r="V63" s="71">
        <f t="shared" si="8"/>
        <v>38687</v>
      </c>
      <c r="W63" s="22">
        <f t="shared" ca="1" si="9"/>
        <v>1625</v>
      </c>
      <c r="X63" s="68">
        <f>VLOOKUP($A63,[0]!Table,MATCH(X$4,[0]!Curves,0))</f>
        <v>5.4325283672147506E-2</v>
      </c>
      <c r="Y63" s="72">
        <f t="shared" ca="1" si="10"/>
        <v>0.7878328477053459</v>
      </c>
      <c r="Z63" s="22">
        <f t="shared" si="11"/>
        <v>1</v>
      </c>
      <c r="AA63" s="22">
        <f t="shared" si="12"/>
        <v>31</v>
      </c>
      <c r="AB63" s="73"/>
      <c r="AC63" s="62">
        <f t="shared" ca="1" si="18"/>
        <v>0</v>
      </c>
      <c r="AE63" s="62">
        <f t="shared" ca="1" si="19"/>
        <v>0</v>
      </c>
      <c r="AF63" s="62">
        <f t="shared" ca="1" si="20"/>
        <v>0</v>
      </c>
      <c r="AG63" s="62">
        <f t="shared" ca="1" si="21"/>
        <v>0</v>
      </c>
    </row>
    <row r="64" spans="1:33">
      <c r="A64" s="65">
        <f t="shared" si="13"/>
        <v>38718</v>
      </c>
      <c r="B64" s="66">
        <f>Summary!B64</f>
        <v>0</v>
      </c>
      <c r="C64" s="74"/>
      <c r="D64" s="67">
        <f t="shared" si="1"/>
        <v>0</v>
      </c>
      <c r="E64" s="56">
        <f t="shared" si="2"/>
        <v>0</v>
      </c>
      <c r="F64" s="56">
        <f t="shared" ca="1" si="3"/>
        <v>0</v>
      </c>
      <c r="G64" s="68">
        <f>VLOOKUP($A64,[0]!Table,MATCH(G$4,[0]!Curves,0))</f>
        <v>3.99</v>
      </c>
      <c r="H64" s="69">
        <f t="shared" si="22"/>
        <v>3.99</v>
      </c>
      <c r="I64" s="68">
        <f t="shared" si="26"/>
        <v>3.99</v>
      </c>
      <c r="J64" s="68">
        <v>0</v>
      </c>
      <c r="K64" s="69">
        <f t="shared" si="14"/>
        <v>0</v>
      </c>
      <c r="L64" s="85">
        <f t="shared" si="27"/>
        <v>0</v>
      </c>
      <c r="M64" s="68" t="e">
        <f>VLOOKUP($A64,[0]!Table,MATCH(M$4,[0]!Curves,0))</f>
        <v>#N/A</v>
      </c>
      <c r="N64" s="69" t="e">
        <f t="shared" si="15"/>
        <v>#N/A</v>
      </c>
      <c r="O64" s="85" t="e">
        <f t="shared" si="28"/>
        <v>#N/A</v>
      </c>
      <c r="P64" s="60"/>
      <c r="Q64" s="85">
        <f t="shared" si="16"/>
        <v>3.99</v>
      </c>
      <c r="R64" s="85">
        <f t="shared" si="17"/>
        <v>3.99</v>
      </c>
      <c r="S64" s="85">
        <f>Summary!C64</f>
        <v>0</v>
      </c>
      <c r="T64" s="70"/>
      <c r="U64" s="22">
        <f t="shared" si="7"/>
        <v>31</v>
      </c>
      <c r="V64" s="71">
        <f t="shared" si="8"/>
        <v>38718</v>
      </c>
      <c r="W64" s="22">
        <f t="shared" ca="1" si="9"/>
        <v>1656</v>
      </c>
      <c r="X64" s="68">
        <f>VLOOKUP($A64,[0]!Table,MATCH(X$4,[0]!Curves,0))</f>
        <v>5.4518239139378803E-2</v>
      </c>
      <c r="Y64" s="72">
        <f t="shared" ca="1" si="10"/>
        <v>0.78358929243666076</v>
      </c>
      <c r="Z64" s="22">
        <f t="shared" si="11"/>
        <v>1</v>
      </c>
      <c r="AA64" s="22">
        <f t="shared" si="12"/>
        <v>31</v>
      </c>
      <c r="AB64" s="73"/>
      <c r="AC64" s="62">
        <f t="shared" ca="1" si="18"/>
        <v>0</v>
      </c>
      <c r="AE64" s="62">
        <f t="shared" ca="1" si="19"/>
        <v>0</v>
      </c>
      <c r="AF64" s="62">
        <f t="shared" ca="1" si="20"/>
        <v>0</v>
      </c>
      <c r="AG64" s="62">
        <f t="shared" ca="1" si="21"/>
        <v>0</v>
      </c>
    </row>
    <row r="65" spans="1:33">
      <c r="A65" s="65">
        <f t="shared" si="13"/>
        <v>38749</v>
      </c>
      <c r="B65" s="66">
        <f>Summary!B65</f>
        <v>0</v>
      </c>
      <c r="C65" s="74"/>
      <c r="D65" s="67">
        <f t="shared" si="1"/>
        <v>0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3.8720000000000003</v>
      </c>
      <c r="H65" s="69">
        <f t="shared" si="22"/>
        <v>3.8720000000000003</v>
      </c>
      <c r="I65" s="68">
        <f t="shared" si="26"/>
        <v>3.8720000000000003</v>
      </c>
      <c r="J65" s="68">
        <v>0</v>
      </c>
      <c r="K65" s="69">
        <f t="shared" si="14"/>
        <v>0</v>
      </c>
      <c r="L65" s="85">
        <f t="shared" si="27"/>
        <v>0</v>
      </c>
      <c r="M65" s="68" t="e">
        <f>VLOOKUP($A65,[0]!Table,MATCH(M$4,[0]!Curves,0))</f>
        <v>#N/A</v>
      </c>
      <c r="N65" s="69" t="e">
        <f t="shared" si="15"/>
        <v>#N/A</v>
      </c>
      <c r="O65" s="85" t="e">
        <f t="shared" si="28"/>
        <v>#N/A</v>
      </c>
      <c r="P65" s="60"/>
      <c r="Q65" s="85">
        <f t="shared" si="16"/>
        <v>3.8720000000000003</v>
      </c>
      <c r="R65" s="85">
        <f t="shared" si="17"/>
        <v>3.8720000000000003</v>
      </c>
      <c r="S65" s="85">
        <f>Summary!C65</f>
        <v>0</v>
      </c>
      <c r="T65" s="70"/>
      <c r="U65" s="22">
        <f t="shared" si="7"/>
        <v>28</v>
      </c>
      <c r="V65" s="71">
        <f t="shared" si="8"/>
        <v>38749</v>
      </c>
      <c r="W65" s="22">
        <f t="shared" ca="1" si="9"/>
        <v>1687</v>
      </c>
      <c r="X65" s="68">
        <f>VLOOKUP($A65,[0]!Table,MATCH(X$4,[0]!Curves,0))</f>
        <v>5.47111946190144E-2</v>
      </c>
      <c r="Y65" s="72">
        <f t="shared" ca="1" si="10"/>
        <v>0.77934380747476562</v>
      </c>
      <c r="Z65" s="22">
        <f t="shared" si="11"/>
        <v>0</v>
      </c>
      <c r="AA65" s="22">
        <f t="shared" si="12"/>
        <v>0</v>
      </c>
      <c r="AB65" s="73"/>
      <c r="AC65" s="62">
        <f t="shared" ca="1" si="18"/>
        <v>0</v>
      </c>
      <c r="AE65" s="62">
        <f t="shared" ca="1" si="19"/>
        <v>0</v>
      </c>
      <c r="AF65" s="62">
        <f t="shared" ca="1" si="20"/>
        <v>0</v>
      </c>
      <c r="AG65" s="62">
        <f t="shared" ca="1" si="21"/>
        <v>0</v>
      </c>
    </row>
    <row r="66" spans="1:33">
      <c r="A66" s="65">
        <f t="shared" si="13"/>
        <v>38777</v>
      </c>
      <c r="B66" s="66">
        <f>Summary!B66</f>
        <v>0</v>
      </c>
      <c r="C66" s="74"/>
      <c r="D66" s="67">
        <f t="shared" si="1"/>
        <v>0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3.7390000000000003</v>
      </c>
      <c r="H66" s="69">
        <f t="shared" si="22"/>
        <v>3.7390000000000003</v>
      </c>
      <c r="I66" s="68">
        <f t="shared" si="26"/>
        <v>3.7390000000000003</v>
      </c>
      <c r="J66" s="68">
        <v>0</v>
      </c>
      <c r="K66" s="69">
        <f t="shared" si="14"/>
        <v>0</v>
      </c>
      <c r="L66" s="85">
        <f t="shared" si="27"/>
        <v>0</v>
      </c>
      <c r="M66" s="68" t="e">
        <f>VLOOKUP($A66,[0]!Table,MATCH(M$4,[0]!Curves,0))</f>
        <v>#N/A</v>
      </c>
      <c r="N66" s="69" t="e">
        <f t="shared" si="15"/>
        <v>#N/A</v>
      </c>
      <c r="O66" s="85" t="e">
        <f t="shared" si="28"/>
        <v>#N/A</v>
      </c>
      <c r="P66" s="60"/>
      <c r="Q66" s="85">
        <f t="shared" si="16"/>
        <v>3.7390000000000003</v>
      </c>
      <c r="R66" s="85">
        <f t="shared" si="17"/>
        <v>3.7390000000000003</v>
      </c>
      <c r="S66" s="85">
        <f>Summary!C66</f>
        <v>0</v>
      </c>
      <c r="T66" s="70"/>
      <c r="U66" s="22">
        <f t="shared" si="7"/>
        <v>31</v>
      </c>
      <c r="V66" s="71">
        <f t="shared" si="8"/>
        <v>38777</v>
      </c>
      <c r="W66" s="22">
        <f t="shared" ca="1" si="9"/>
        <v>1715</v>
      </c>
      <c r="X66" s="68">
        <f>VLOOKUP($A66,[0]!Table,MATCH(X$4,[0]!Curves,0))</f>
        <v>5.48854769983773E-2</v>
      </c>
      <c r="Y66" s="72">
        <f t="shared" ca="1" si="10"/>
        <v>0.77550775290802099</v>
      </c>
      <c r="Z66" s="22">
        <f t="shared" si="11"/>
        <v>0</v>
      </c>
      <c r="AA66" s="22">
        <f t="shared" si="12"/>
        <v>0</v>
      </c>
      <c r="AB66" s="73"/>
      <c r="AC66" s="62">
        <f t="shared" ca="1" si="18"/>
        <v>0</v>
      </c>
      <c r="AE66" s="62">
        <f t="shared" ca="1" si="19"/>
        <v>0</v>
      </c>
      <c r="AF66" s="62">
        <f t="shared" ca="1" si="20"/>
        <v>0</v>
      </c>
      <c r="AG66" s="62">
        <f t="shared" ca="1" si="21"/>
        <v>0</v>
      </c>
    </row>
    <row r="67" spans="1:33">
      <c r="A67" s="65">
        <f t="shared" si="13"/>
        <v>38808</v>
      </c>
      <c r="B67" s="66">
        <f>Summary!B67</f>
        <v>0</v>
      </c>
      <c r="C67" s="74"/>
      <c r="D67" s="67">
        <f t="shared" si="1"/>
        <v>0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3.5190000000000001</v>
      </c>
      <c r="H67" s="69">
        <f t="shared" si="22"/>
        <v>3.5190000000000001</v>
      </c>
      <c r="I67" s="68">
        <f t="shared" si="26"/>
        <v>3.5190000000000001</v>
      </c>
      <c r="J67" s="68">
        <v>0</v>
      </c>
      <c r="K67" s="69">
        <f t="shared" si="14"/>
        <v>0</v>
      </c>
      <c r="L67" s="85">
        <f t="shared" si="27"/>
        <v>0</v>
      </c>
      <c r="M67" s="68" t="e">
        <f>VLOOKUP($A67,[0]!Table,MATCH(M$4,[0]!Curves,0))</f>
        <v>#N/A</v>
      </c>
      <c r="N67" s="69" t="e">
        <f t="shared" si="15"/>
        <v>#N/A</v>
      </c>
      <c r="O67" s="85" t="e">
        <f t="shared" si="28"/>
        <v>#N/A</v>
      </c>
      <c r="P67" s="60"/>
      <c r="Q67" s="85">
        <f t="shared" si="16"/>
        <v>3.5190000000000001</v>
      </c>
      <c r="R67" s="85">
        <f t="shared" si="17"/>
        <v>3.5190000000000001</v>
      </c>
      <c r="S67" s="85">
        <f>Summary!C67</f>
        <v>0</v>
      </c>
      <c r="T67" s="70"/>
      <c r="U67" s="22">
        <f t="shared" si="7"/>
        <v>30</v>
      </c>
      <c r="V67" s="71">
        <f t="shared" si="8"/>
        <v>38808</v>
      </c>
      <c r="W67" s="22">
        <f t="shared" ca="1" si="9"/>
        <v>1746</v>
      </c>
      <c r="X67" s="68">
        <f>VLOOKUP($A67,[0]!Table,MATCH(X$4,[0]!Curves,0))</f>
        <v>5.5078432501616703E-2</v>
      </c>
      <c r="Y67" s="72">
        <f t="shared" ca="1" si="10"/>
        <v>0.77125937662007438</v>
      </c>
      <c r="Z67" s="22">
        <f t="shared" si="11"/>
        <v>0</v>
      </c>
      <c r="AA67" s="22">
        <f t="shared" si="12"/>
        <v>0</v>
      </c>
      <c r="AB67" s="73"/>
      <c r="AC67" s="62">
        <f t="shared" ca="1" si="18"/>
        <v>0</v>
      </c>
      <c r="AE67" s="62">
        <f t="shared" ca="1" si="19"/>
        <v>0</v>
      </c>
      <c r="AF67" s="62">
        <f t="shared" ca="1" si="20"/>
        <v>0</v>
      </c>
      <c r="AG67" s="62">
        <f t="shared" ca="1" si="21"/>
        <v>0</v>
      </c>
    </row>
    <row r="68" spans="1:33">
      <c r="A68" s="65">
        <f t="shared" si="13"/>
        <v>38838</v>
      </c>
      <c r="B68" s="66">
        <f>Summary!B68</f>
        <v>0</v>
      </c>
      <c r="C68" s="74"/>
      <c r="D68" s="67">
        <f t="shared" si="1"/>
        <v>0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3.5090000000000003</v>
      </c>
      <c r="H68" s="69">
        <f t="shared" si="22"/>
        <v>3.5090000000000003</v>
      </c>
      <c r="I68" s="68">
        <f t="shared" si="26"/>
        <v>3.5090000000000003</v>
      </c>
      <c r="J68" s="68">
        <v>0</v>
      </c>
      <c r="K68" s="69">
        <f t="shared" si="14"/>
        <v>0</v>
      </c>
      <c r="L68" s="85">
        <f t="shared" si="27"/>
        <v>0</v>
      </c>
      <c r="M68" s="68" t="e">
        <f>VLOOKUP($A68,[0]!Table,MATCH(M$4,[0]!Curves,0))</f>
        <v>#N/A</v>
      </c>
      <c r="N68" s="69" t="e">
        <f t="shared" si="15"/>
        <v>#N/A</v>
      </c>
      <c r="O68" s="85" t="e">
        <f t="shared" si="28"/>
        <v>#N/A</v>
      </c>
      <c r="P68" s="60"/>
      <c r="Q68" s="85">
        <f t="shared" si="16"/>
        <v>3.5090000000000003</v>
      </c>
      <c r="R68" s="85">
        <f t="shared" si="17"/>
        <v>3.5090000000000003</v>
      </c>
      <c r="S68" s="85">
        <f>Summary!C68</f>
        <v>0</v>
      </c>
      <c r="T68" s="70"/>
      <c r="U68" s="22">
        <f t="shared" si="7"/>
        <v>31</v>
      </c>
      <c r="V68" s="71">
        <f t="shared" si="8"/>
        <v>38838</v>
      </c>
      <c r="W68" s="22">
        <f t="shared" ca="1" si="9"/>
        <v>1776</v>
      </c>
      <c r="X68" s="68">
        <f>VLOOKUP($A68,[0]!Table,MATCH(X$4,[0]!Curves,0))</f>
        <v>5.5265163645590303E-2</v>
      </c>
      <c r="Y68" s="72">
        <f t="shared" ca="1" si="10"/>
        <v>0.76714698367408818</v>
      </c>
      <c r="Z68" s="22">
        <f t="shared" si="11"/>
        <v>0</v>
      </c>
      <c r="AA68" s="22">
        <f t="shared" si="12"/>
        <v>0</v>
      </c>
      <c r="AB68" s="73"/>
      <c r="AC68" s="62">
        <f t="shared" ca="1" si="18"/>
        <v>0</v>
      </c>
      <c r="AE68" s="62">
        <f t="shared" ca="1" si="19"/>
        <v>0</v>
      </c>
      <c r="AF68" s="62">
        <f t="shared" ca="1" si="20"/>
        <v>0</v>
      </c>
      <c r="AG68" s="62">
        <f t="shared" ca="1" si="21"/>
        <v>0</v>
      </c>
    </row>
    <row r="69" spans="1:33">
      <c r="A69" s="65">
        <f t="shared" si="13"/>
        <v>38869</v>
      </c>
      <c r="B69" s="66">
        <f>Summary!B69</f>
        <v>0</v>
      </c>
      <c r="C69" s="74"/>
      <c r="D69" s="67">
        <f t="shared" si="1"/>
        <v>0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3.5449999999999999</v>
      </c>
      <c r="H69" s="69">
        <f t="shared" si="22"/>
        <v>3.5449999999999999</v>
      </c>
      <c r="I69" s="68">
        <f t="shared" si="26"/>
        <v>3.5449999999999999</v>
      </c>
      <c r="J69" s="68">
        <v>0</v>
      </c>
      <c r="K69" s="69">
        <f t="shared" si="14"/>
        <v>0</v>
      </c>
      <c r="L69" s="85">
        <f t="shared" si="27"/>
        <v>0</v>
      </c>
      <c r="M69" s="68" t="e">
        <f>VLOOKUP($A69,[0]!Table,MATCH(M$4,[0]!Curves,0))</f>
        <v>#N/A</v>
      </c>
      <c r="N69" s="69" t="e">
        <f t="shared" si="15"/>
        <v>#N/A</v>
      </c>
      <c r="O69" s="85" t="e">
        <f t="shared" si="28"/>
        <v>#N/A</v>
      </c>
      <c r="P69" s="60"/>
      <c r="Q69" s="85">
        <f t="shared" si="16"/>
        <v>3.5449999999999999</v>
      </c>
      <c r="R69" s="85">
        <f t="shared" si="17"/>
        <v>3.5449999999999999</v>
      </c>
      <c r="S69" s="85">
        <f>Summary!C69</f>
        <v>0</v>
      </c>
      <c r="T69" s="70"/>
      <c r="U69" s="22">
        <f t="shared" si="7"/>
        <v>30</v>
      </c>
      <c r="V69" s="71">
        <f t="shared" si="8"/>
        <v>38869</v>
      </c>
      <c r="W69" s="22">
        <f t="shared" ca="1" si="9"/>
        <v>1807</v>
      </c>
      <c r="X69" s="68">
        <f>VLOOKUP($A69,[0]!Table,MATCH(X$4,[0]!Curves,0))</f>
        <v>5.5458119173229299E-2</v>
      </c>
      <c r="Y69" s="72">
        <f t="shared" ca="1" si="10"/>
        <v>0.76289668609262362</v>
      </c>
      <c r="Z69" s="22">
        <f t="shared" si="11"/>
        <v>0</v>
      </c>
      <c r="AA69" s="22">
        <f t="shared" si="12"/>
        <v>0</v>
      </c>
      <c r="AB69" s="73"/>
      <c r="AC69" s="62">
        <f t="shared" ca="1" si="18"/>
        <v>0</v>
      </c>
      <c r="AE69" s="62">
        <f t="shared" ca="1" si="19"/>
        <v>0</v>
      </c>
      <c r="AF69" s="62">
        <f t="shared" ca="1" si="20"/>
        <v>0</v>
      </c>
      <c r="AG69" s="62">
        <f t="shared" ca="1" si="21"/>
        <v>0</v>
      </c>
    </row>
    <row r="70" spans="1:33">
      <c r="A70" s="65">
        <f t="shared" si="13"/>
        <v>38899</v>
      </c>
      <c r="B70" s="66">
        <f>Summary!B70</f>
        <v>0</v>
      </c>
      <c r="C70" s="74"/>
      <c r="D70" s="67">
        <f t="shared" si="1"/>
        <v>0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3.577</v>
      </c>
      <c r="H70" s="69">
        <f t="shared" si="22"/>
        <v>3.577</v>
      </c>
      <c r="I70" s="68">
        <f t="shared" ref="I70:I89" si="29">H70</f>
        <v>3.577</v>
      </c>
      <c r="J70" s="68">
        <v>0</v>
      </c>
      <c r="K70" s="69">
        <f t="shared" si="14"/>
        <v>0</v>
      </c>
      <c r="L70" s="85">
        <f t="shared" ref="L70:L89" si="30">K70</f>
        <v>0</v>
      </c>
      <c r="M70" s="68" t="e">
        <f>VLOOKUP($A70,[0]!Table,MATCH(M$4,[0]!Curves,0))</f>
        <v>#N/A</v>
      </c>
      <c r="N70" s="69" t="e">
        <f t="shared" si="15"/>
        <v>#N/A</v>
      </c>
      <c r="O70" s="85" t="e">
        <f t="shared" ref="O70:O89" si="31">N70</f>
        <v>#N/A</v>
      </c>
      <c r="P70" s="60"/>
      <c r="Q70" s="85">
        <f t="shared" si="16"/>
        <v>3.577</v>
      </c>
      <c r="R70" s="85">
        <f t="shared" si="17"/>
        <v>3.577</v>
      </c>
      <c r="S70" s="85">
        <f>Summary!C70</f>
        <v>0</v>
      </c>
      <c r="T70" s="70"/>
      <c r="U70" s="22">
        <f t="shared" si="7"/>
        <v>31</v>
      </c>
      <c r="V70" s="71">
        <f t="shared" si="8"/>
        <v>38899</v>
      </c>
      <c r="W70" s="22">
        <f t="shared" ca="1" si="9"/>
        <v>1837</v>
      </c>
      <c r="X70" s="68">
        <f>VLOOKUP($A70,[0]!Table,MATCH(X$4,[0]!Curves,0))</f>
        <v>5.5636440715076702E-2</v>
      </c>
      <c r="Y70" s="72">
        <f t="shared" ca="1" si="10"/>
        <v>0.75881418034279557</v>
      </c>
      <c r="Z70" s="22">
        <f t="shared" si="11"/>
        <v>0</v>
      </c>
      <c r="AA70" s="22">
        <f t="shared" si="12"/>
        <v>0</v>
      </c>
      <c r="AB70" s="73"/>
      <c r="AC70" s="62">
        <f t="shared" ca="1" si="18"/>
        <v>0</v>
      </c>
      <c r="AE70" s="62">
        <f t="shared" ca="1" si="19"/>
        <v>0</v>
      </c>
      <c r="AF70" s="62">
        <f t="shared" ca="1" si="20"/>
        <v>0</v>
      </c>
      <c r="AG70" s="62">
        <f t="shared" ca="1" si="21"/>
        <v>0</v>
      </c>
    </row>
    <row r="71" spans="1:33">
      <c r="A71" s="65">
        <f t="shared" si="13"/>
        <v>38930</v>
      </c>
      <c r="B71" s="66">
        <f>Summary!B71</f>
        <v>0</v>
      </c>
      <c r="C71" s="74"/>
      <c r="D71" s="67">
        <f t="shared" si="1"/>
        <v>0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3.6260000000000003</v>
      </c>
      <c r="H71" s="69">
        <f t="shared" si="22"/>
        <v>3.6260000000000003</v>
      </c>
      <c r="I71" s="68">
        <f t="shared" si="29"/>
        <v>3.6260000000000003</v>
      </c>
      <c r="J71" s="68">
        <v>0</v>
      </c>
      <c r="K71" s="69">
        <f t="shared" si="14"/>
        <v>0</v>
      </c>
      <c r="L71" s="85">
        <f t="shared" si="30"/>
        <v>0</v>
      </c>
      <c r="M71" s="68" t="e">
        <f>VLOOKUP($A71,[0]!Table,MATCH(M$4,[0]!Curves,0))</f>
        <v>#N/A</v>
      </c>
      <c r="N71" s="69" t="e">
        <f t="shared" si="15"/>
        <v>#N/A</v>
      </c>
      <c r="O71" s="85" t="e">
        <f t="shared" si="31"/>
        <v>#N/A</v>
      </c>
      <c r="P71" s="60"/>
      <c r="Q71" s="85">
        <f t="shared" si="16"/>
        <v>3.6260000000000003</v>
      </c>
      <c r="R71" s="85">
        <f t="shared" si="17"/>
        <v>3.6260000000000003</v>
      </c>
      <c r="S71" s="85">
        <f>Summary!C71</f>
        <v>0</v>
      </c>
      <c r="T71" s="70"/>
      <c r="U71" s="22">
        <f t="shared" si="7"/>
        <v>31</v>
      </c>
      <c r="V71" s="71">
        <f t="shared" si="8"/>
        <v>38930</v>
      </c>
      <c r="W71" s="22">
        <f t="shared" ca="1" si="9"/>
        <v>1868</v>
      </c>
      <c r="X71" s="68">
        <f>VLOOKUP($A71,[0]!Table,MATCH(X$4,[0]!Curves,0))</f>
        <v>5.5777256584176101E-2</v>
      </c>
      <c r="Y71" s="72">
        <f t="shared" ca="1" si="10"/>
        <v>0.75475915627900014</v>
      </c>
      <c r="Z71" s="22">
        <f t="shared" si="11"/>
        <v>0</v>
      </c>
      <c r="AA71" s="22">
        <f t="shared" si="12"/>
        <v>0</v>
      </c>
      <c r="AB71" s="73"/>
      <c r="AC71" s="62">
        <f t="shared" ca="1" si="18"/>
        <v>0</v>
      </c>
      <c r="AE71" s="62">
        <f t="shared" ca="1" si="19"/>
        <v>0</v>
      </c>
      <c r="AF71" s="62">
        <f t="shared" ca="1" si="20"/>
        <v>0</v>
      </c>
      <c r="AG71" s="62">
        <f t="shared" ca="1" si="21"/>
        <v>0</v>
      </c>
    </row>
    <row r="72" spans="1:33">
      <c r="A72" s="65">
        <f t="shared" si="13"/>
        <v>38961</v>
      </c>
      <c r="B72" s="66">
        <f>Summary!B72</f>
        <v>0</v>
      </c>
      <c r="C72" s="74"/>
      <c r="D72" s="67">
        <f t="shared" si="1"/>
        <v>0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3.641</v>
      </c>
      <c r="H72" s="69">
        <f t="shared" si="22"/>
        <v>3.641</v>
      </c>
      <c r="I72" s="68">
        <f t="shared" si="29"/>
        <v>3.641</v>
      </c>
      <c r="J72" s="68">
        <v>0</v>
      </c>
      <c r="K72" s="69">
        <f t="shared" si="14"/>
        <v>0</v>
      </c>
      <c r="L72" s="85">
        <f t="shared" si="30"/>
        <v>0</v>
      </c>
      <c r="M72" s="68" t="e">
        <f>VLOOKUP($A72,[0]!Table,MATCH(M$4,[0]!Curves,0))</f>
        <v>#N/A</v>
      </c>
      <c r="N72" s="69" t="e">
        <f t="shared" si="15"/>
        <v>#N/A</v>
      </c>
      <c r="O72" s="85" t="e">
        <f t="shared" si="31"/>
        <v>#N/A</v>
      </c>
      <c r="P72" s="60"/>
      <c r="Q72" s="85">
        <f t="shared" si="16"/>
        <v>3.641</v>
      </c>
      <c r="R72" s="85">
        <f t="shared" si="17"/>
        <v>3.641</v>
      </c>
      <c r="S72" s="85">
        <f>Summary!C72</f>
        <v>0</v>
      </c>
      <c r="T72" s="70"/>
      <c r="U72" s="22">
        <f t="shared" si="7"/>
        <v>30</v>
      </c>
      <c r="V72" s="71">
        <f t="shared" si="8"/>
        <v>38961</v>
      </c>
      <c r="W72" s="22">
        <f t="shared" ca="1" si="9"/>
        <v>1899</v>
      </c>
      <c r="X72" s="68">
        <f>VLOOKUP($A72,[0]!Table,MATCH(X$4,[0]!Curves,0))</f>
        <v>5.5918072459877302E-2</v>
      </c>
      <c r="Y72" s="72">
        <f t="shared" ca="1" si="10"/>
        <v>0.75070838029482478</v>
      </c>
      <c r="Z72" s="22">
        <f t="shared" si="11"/>
        <v>0</v>
      </c>
      <c r="AA72" s="22">
        <f t="shared" si="12"/>
        <v>0</v>
      </c>
      <c r="AB72" s="73"/>
      <c r="AC72" s="62">
        <f t="shared" ca="1" si="18"/>
        <v>0</v>
      </c>
      <c r="AE72" s="62">
        <f t="shared" ca="1" si="19"/>
        <v>0</v>
      </c>
      <c r="AF72" s="62">
        <f t="shared" ca="1" si="20"/>
        <v>0</v>
      </c>
      <c r="AG72" s="62">
        <f t="shared" ca="1" si="21"/>
        <v>0</v>
      </c>
    </row>
    <row r="73" spans="1:33">
      <c r="A73" s="65">
        <f t="shared" si="13"/>
        <v>38991</v>
      </c>
      <c r="B73" s="66">
        <f>Summary!B73</f>
        <v>0</v>
      </c>
      <c r="C73" s="74"/>
      <c r="D73" s="67">
        <f t="shared" si="1"/>
        <v>0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3.67</v>
      </c>
      <c r="H73" s="69">
        <f t="shared" si="22"/>
        <v>3.67</v>
      </c>
      <c r="I73" s="68">
        <f t="shared" si="29"/>
        <v>3.67</v>
      </c>
      <c r="J73" s="68">
        <v>0</v>
      </c>
      <c r="K73" s="69">
        <f t="shared" si="14"/>
        <v>0</v>
      </c>
      <c r="L73" s="85">
        <f t="shared" si="30"/>
        <v>0</v>
      </c>
      <c r="M73" s="68" t="e">
        <f>VLOOKUP($A73,[0]!Table,MATCH(M$4,[0]!Curves,0))</f>
        <v>#N/A</v>
      </c>
      <c r="N73" s="69" t="e">
        <f t="shared" si="15"/>
        <v>#N/A</v>
      </c>
      <c r="O73" s="85" t="e">
        <f t="shared" si="31"/>
        <v>#N/A</v>
      </c>
      <c r="P73" s="60"/>
      <c r="Q73" s="85">
        <f t="shared" si="16"/>
        <v>3.67</v>
      </c>
      <c r="R73" s="85">
        <f t="shared" si="17"/>
        <v>3.67</v>
      </c>
      <c r="S73" s="85">
        <f>Summary!C73</f>
        <v>0</v>
      </c>
      <c r="T73" s="70"/>
      <c r="U73" s="22">
        <f t="shared" si="7"/>
        <v>31</v>
      </c>
      <c r="V73" s="71">
        <f t="shared" si="8"/>
        <v>38991</v>
      </c>
      <c r="W73" s="22">
        <f t="shared" ca="1" si="9"/>
        <v>1929</v>
      </c>
      <c r="X73" s="68">
        <f>VLOOKUP($A73,[0]!Table,MATCH(X$4,[0]!Curves,0))</f>
        <v>5.6054345894261302E-2</v>
      </c>
      <c r="Y73" s="72">
        <f t="shared" ca="1" si="10"/>
        <v>0.74679247605799703</v>
      </c>
      <c r="Z73" s="22">
        <f t="shared" si="11"/>
        <v>0</v>
      </c>
      <c r="AA73" s="22">
        <f t="shared" si="12"/>
        <v>0</v>
      </c>
      <c r="AB73" s="73"/>
      <c r="AC73" s="62">
        <f t="shared" ca="1" si="18"/>
        <v>0</v>
      </c>
      <c r="AE73" s="62">
        <f t="shared" ca="1" si="19"/>
        <v>0</v>
      </c>
      <c r="AF73" s="62">
        <f t="shared" ca="1" si="20"/>
        <v>0</v>
      </c>
      <c r="AG73" s="62">
        <f t="shared" ca="1" si="21"/>
        <v>0</v>
      </c>
    </row>
    <row r="74" spans="1:33">
      <c r="A74" s="65">
        <f t="shared" si="13"/>
        <v>39022</v>
      </c>
      <c r="B74" s="66">
        <f>Summary!B74</f>
        <v>0</v>
      </c>
      <c r="C74" s="74"/>
      <c r="D74" s="67">
        <f t="shared" ref="D74:D137" si="32">B74+C74</f>
        <v>0</v>
      </c>
      <c r="E74" s="56">
        <f t="shared" ref="E74:E137" si="33">IF(Z74=0,0,IF(AND(Z74=1,$H$3=1),D74*U74,IF($H$3=2,D74,"N/A")))</f>
        <v>0</v>
      </c>
      <c r="F74" s="56">
        <f t="shared" ref="F74:F137" ca="1" si="34">E74*Y74</f>
        <v>0</v>
      </c>
      <c r="G74" s="68">
        <f>VLOOKUP($A74,[0]!Table,MATCH(G$4,[0]!Curves,0))</f>
        <v>3.81</v>
      </c>
      <c r="H74" s="69">
        <f t="shared" si="22"/>
        <v>3.81</v>
      </c>
      <c r="I74" s="68">
        <f t="shared" si="29"/>
        <v>3.81</v>
      </c>
      <c r="J74" s="68">
        <v>0</v>
      </c>
      <c r="K74" s="69">
        <f t="shared" si="14"/>
        <v>0</v>
      </c>
      <c r="L74" s="85">
        <f t="shared" si="30"/>
        <v>0</v>
      </c>
      <c r="M74" s="68" t="e">
        <f>VLOOKUP($A74,[0]!Table,MATCH(M$4,[0]!Curves,0))</f>
        <v>#N/A</v>
      </c>
      <c r="N74" s="69" t="e">
        <f t="shared" si="15"/>
        <v>#N/A</v>
      </c>
      <c r="O74" s="85" t="e">
        <f t="shared" si="31"/>
        <v>#N/A</v>
      </c>
      <c r="P74" s="60"/>
      <c r="Q74" s="85">
        <f t="shared" si="16"/>
        <v>3.81</v>
      </c>
      <c r="R74" s="85">
        <f t="shared" si="17"/>
        <v>3.81</v>
      </c>
      <c r="S74" s="85">
        <f>Summary!C74</f>
        <v>0</v>
      </c>
      <c r="T74" s="70"/>
      <c r="U74" s="22">
        <f t="shared" ref="U74:U137" si="35">A75-A74</f>
        <v>30</v>
      </c>
      <c r="V74" s="71">
        <f t="shared" ref="V74:V137" si="36">CHOOSE(F$3,A75+24,A74)</f>
        <v>39022</v>
      </c>
      <c r="W74" s="22">
        <f t="shared" ref="W74:W137" ca="1" si="37">V74-C$3</f>
        <v>1960</v>
      </c>
      <c r="X74" s="68">
        <f>VLOOKUP($A74,[0]!Table,MATCH(X$4,[0]!Curves,0))</f>
        <v>5.6195161782952099E-2</v>
      </c>
      <c r="Y74" s="72">
        <f t="shared" ref="Y74:Y137" ca="1" si="38">1/(1+CHOOSE(F$3,(X75+($K$3/10000))/2,(X74+($K$3/10000))/2))^(2*W74/365.25)</f>
        <v>0.74275054414157815</v>
      </c>
      <c r="Z74" s="22">
        <f t="shared" ref="Z74:Z137" si="39">IF(AND(mthbeg&lt;=A74,mthend&gt;=A74),1,0)</f>
        <v>0</v>
      </c>
      <c r="AA74" s="22">
        <f t="shared" ref="AA74:AA137" si="40">U74*Z74</f>
        <v>0</v>
      </c>
      <c r="AB74" s="73"/>
      <c r="AC74" s="62">
        <f t="shared" ca="1" si="18"/>
        <v>0</v>
      </c>
      <c r="AE74" s="62">
        <f t="shared" ca="1" si="19"/>
        <v>0</v>
      </c>
      <c r="AF74" s="62">
        <f t="shared" ca="1" si="20"/>
        <v>0</v>
      </c>
      <c r="AG74" s="62">
        <f t="shared" ca="1" si="21"/>
        <v>0</v>
      </c>
    </row>
    <row r="75" spans="1:33">
      <c r="A75" s="65">
        <f t="shared" ref="A75:A138" si="41">EDATE(A74,1)</f>
        <v>39052</v>
      </c>
      <c r="B75" s="66">
        <f>Summary!B75</f>
        <v>0</v>
      </c>
      <c r="C75" s="74"/>
      <c r="D75" s="67">
        <f t="shared" si="32"/>
        <v>0</v>
      </c>
      <c r="E75" s="56">
        <f t="shared" si="33"/>
        <v>0</v>
      </c>
      <c r="F75" s="56">
        <f t="shared" ca="1" si="34"/>
        <v>0</v>
      </c>
      <c r="G75" s="68">
        <f>VLOOKUP($A75,[0]!Table,MATCH(G$4,[0]!Curves,0))</f>
        <v>3.95</v>
      </c>
      <c r="H75" s="69">
        <f t="shared" si="22"/>
        <v>3.95</v>
      </c>
      <c r="I75" s="68">
        <f t="shared" si="29"/>
        <v>3.95</v>
      </c>
      <c r="J75" s="68">
        <v>0</v>
      </c>
      <c r="K75" s="69">
        <f t="shared" ref="K75:K138" si="42">J75+$K$7</f>
        <v>0</v>
      </c>
      <c r="L75" s="85">
        <f t="shared" si="30"/>
        <v>0</v>
      </c>
      <c r="M75" s="68" t="e">
        <f>VLOOKUP($A75,[0]!Table,MATCH(M$4,[0]!Curves,0))</f>
        <v>#N/A</v>
      </c>
      <c r="N75" s="69" t="e">
        <f t="shared" ref="N75:N138" si="43">M75+$N$7</f>
        <v>#N/A</v>
      </c>
      <c r="O75" s="85" t="e">
        <f t="shared" si="31"/>
        <v>#N/A</v>
      </c>
      <c r="P75" s="60"/>
      <c r="Q75" s="85">
        <f t="shared" ref="Q75:Q138" si="44">IF($F$3=1,M75+J75+G75,J75+G75)</f>
        <v>3.95</v>
      </c>
      <c r="R75" s="85">
        <f t="shared" ref="R75:R138" si="45">IF($F$3=1,N75+K75+H75,K75+H75)</f>
        <v>3.95</v>
      </c>
      <c r="S75" s="85">
        <f>Summary!C75</f>
        <v>0</v>
      </c>
      <c r="T75" s="70"/>
      <c r="U75" s="22">
        <f t="shared" si="35"/>
        <v>31</v>
      </c>
      <c r="V75" s="71">
        <f t="shared" si="36"/>
        <v>39052</v>
      </c>
      <c r="W75" s="22">
        <f t="shared" ca="1" si="37"/>
        <v>1990</v>
      </c>
      <c r="X75" s="68">
        <f>VLOOKUP($A75,[0]!Table,MATCH(X$4,[0]!Curves,0))</f>
        <v>5.6331435229906003E-2</v>
      </c>
      <c r="Y75" s="72">
        <f t="shared" ca="1" si="38"/>
        <v>0.73884350718512559</v>
      </c>
      <c r="Z75" s="22">
        <f t="shared" si="39"/>
        <v>0</v>
      </c>
      <c r="AA75" s="22">
        <f t="shared" si="40"/>
        <v>0</v>
      </c>
      <c r="AB75" s="73"/>
      <c r="AC75" s="62">
        <f t="shared" ref="AC75:AC138" ca="1" si="46">(S75-R75)*F75</f>
        <v>0</v>
      </c>
      <c r="AE75" s="62">
        <f t="shared" ref="AE75:AE138" ca="1" si="47">Q75*F75</f>
        <v>0</v>
      </c>
      <c r="AF75" s="62">
        <f t="shared" ref="AF75:AF138" ca="1" si="48">R75*$F75</f>
        <v>0</v>
      </c>
      <c r="AG75" s="62">
        <f t="shared" ref="AG75:AG138" ca="1" si="49">S75*$F75</f>
        <v>0</v>
      </c>
    </row>
    <row r="76" spans="1:33">
      <c r="A76" s="65">
        <f t="shared" si="41"/>
        <v>39083</v>
      </c>
      <c r="B76" s="66">
        <f>Summary!B76</f>
        <v>0</v>
      </c>
      <c r="C76" s="74"/>
      <c r="D76" s="67">
        <f t="shared" si="32"/>
        <v>0</v>
      </c>
      <c r="E76" s="56">
        <f t="shared" si="33"/>
        <v>0</v>
      </c>
      <c r="F76" s="56">
        <f t="shared" ca="1" si="34"/>
        <v>0</v>
      </c>
      <c r="G76" s="68">
        <f>VLOOKUP($A76,[0]!Table,MATCH(G$4,[0]!Curves,0))</f>
        <v>4.04</v>
      </c>
      <c r="H76" s="69">
        <f t="shared" ref="H76:H139" si="50">G76+$H$7</f>
        <v>4.04</v>
      </c>
      <c r="I76" s="68">
        <f t="shared" si="29"/>
        <v>4.04</v>
      </c>
      <c r="J76" s="68">
        <v>0</v>
      </c>
      <c r="K76" s="69">
        <f t="shared" si="42"/>
        <v>0</v>
      </c>
      <c r="L76" s="85">
        <f t="shared" si="30"/>
        <v>0</v>
      </c>
      <c r="M76" s="68" t="e">
        <f>VLOOKUP($A76,[0]!Table,MATCH(M$4,[0]!Curves,0))</f>
        <v>#N/A</v>
      </c>
      <c r="N76" s="69" t="e">
        <f t="shared" si="43"/>
        <v>#N/A</v>
      </c>
      <c r="O76" s="85" t="e">
        <f t="shared" si="31"/>
        <v>#N/A</v>
      </c>
      <c r="P76" s="60"/>
      <c r="Q76" s="85">
        <f t="shared" si="44"/>
        <v>4.04</v>
      </c>
      <c r="R76" s="85">
        <f t="shared" si="45"/>
        <v>4.04</v>
      </c>
      <c r="S76" s="85">
        <f>Summary!C76</f>
        <v>0</v>
      </c>
      <c r="T76" s="70"/>
      <c r="U76" s="22">
        <f t="shared" si="35"/>
        <v>31</v>
      </c>
      <c r="V76" s="71">
        <f t="shared" si="36"/>
        <v>39083</v>
      </c>
      <c r="W76" s="22">
        <f t="shared" ca="1" si="37"/>
        <v>2021</v>
      </c>
      <c r="X76" s="68">
        <f>VLOOKUP($A76,[0]!Table,MATCH(X$4,[0]!Curves,0))</f>
        <v>5.6472251131585202E-2</v>
      </c>
      <c r="Y76" s="72">
        <f t="shared" ca="1" si="38"/>
        <v>0.73481105453205575</v>
      </c>
      <c r="Z76" s="22">
        <f t="shared" si="39"/>
        <v>0</v>
      </c>
      <c r="AA76" s="22">
        <f t="shared" si="40"/>
        <v>0</v>
      </c>
      <c r="AB76" s="73"/>
      <c r="AC76" s="62">
        <f t="shared" ca="1" si="46"/>
        <v>0</v>
      </c>
      <c r="AE76" s="62">
        <f t="shared" ca="1" si="47"/>
        <v>0</v>
      </c>
      <c r="AF76" s="62">
        <f t="shared" ca="1" si="48"/>
        <v>0</v>
      </c>
      <c r="AG76" s="62">
        <f t="shared" ca="1" si="49"/>
        <v>0</v>
      </c>
    </row>
    <row r="77" spans="1:33">
      <c r="A77" s="65">
        <f t="shared" si="41"/>
        <v>39114</v>
      </c>
      <c r="B77" s="66">
        <f>Summary!B77</f>
        <v>0</v>
      </c>
      <c r="C77" s="74"/>
      <c r="D77" s="67">
        <f t="shared" si="32"/>
        <v>0</v>
      </c>
      <c r="E77" s="56">
        <f t="shared" si="33"/>
        <v>0</v>
      </c>
      <c r="F77" s="56">
        <f t="shared" ca="1" si="34"/>
        <v>0</v>
      </c>
      <c r="G77" s="68">
        <f>VLOOKUP($A77,[0]!Table,MATCH(G$4,[0]!Curves,0))</f>
        <v>3.9220000000000002</v>
      </c>
      <c r="H77" s="69">
        <f t="shared" si="50"/>
        <v>3.9220000000000002</v>
      </c>
      <c r="I77" s="68">
        <f t="shared" si="29"/>
        <v>3.9220000000000002</v>
      </c>
      <c r="J77" s="68">
        <v>0</v>
      </c>
      <c r="K77" s="69">
        <f t="shared" si="42"/>
        <v>0</v>
      </c>
      <c r="L77" s="85">
        <f t="shared" si="30"/>
        <v>0</v>
      </c>
      <c r="M77" s="68" t="e">
        <f>VLOOKUP($A77,[0]!Table,MATCH(M$4,[0]!Curves,0))</f>
        <v>#N/A</v>
      </c>
      <c r="N77" s="69" t="e">
        <f t="shared" si="43"/>
        <v>#N/A</v>
      </c>
      <c r="O77" s="85" t="e">
        <f t="shared" si="31"/>
        <v>#N/A</v>
      </c>
      <c r="P77" s="60"/>
      <c r="Q77" s="85">
        <f t="shared" si="44"/>
        <v>3.9220000000000002</v>
      </c>
      <c r="R77" s="85">
        <f t="shared" si="45"/>
        <v>3.9220000000000002</v>
      </c>
      <c r="S77" s="85">
        <f>Summary!C77</f>
        <v>0</v>
      </c>
      <c r="T77" s="70"/>
      <c r="U77" s="22">
        <f t="shared" si="35"/>
        <v>28</v>
      </c>
      <c r="V77" s="71">
        <f t="shared" si="36"/>
        <v>39114</v>
      </c>
      <c r="W77" s="22">
        <f t="shared" ca="1" si="37"/>
        <v>2052</v>
      </c>
      <c r="X77" s="68">
        <f>VLOOKUP($A77,[0]!Table,MATCH(X$4,[0]!Curves,0))</f>
        <v>5.66130670398639E-2</v>
      </c>
      <c r="Y77" s="72">
        <f t="shared" ca="1" si="38"/>
        <v>0.73078365958490488</v>
      </c>
      <c r="Z77" s="22">
        <f t="shared" si="39"/>
        <v>0</v>
      </c>
      <c r="AA77" s="22">
        <f t="shared" si="40"/>
        <v>0</v>
      </c>
      <c r="AB77" s="73"/>
      <c r="AC77" s="62">
        <f t="shared" ca="1" si="46"/>
        <v>0</v>
      </c>
      <c r="AE77" s="62">
        <f t="shared" ca="1" si="47"/>
        <v>0</v>
      </c>
      <c r="AF77" s="62">
        <f t="shared" ca="1" si="48"/>
        <v>0</v>
      </c>
      <c r="AG77" s="62">
        <f t="shared" ca="1" si="49"/>
        <v>0</v>
      </c>
    </row>
    <row r="78" spans="1:33">
      <c r="A78" s="65">
        <f t="shared" si="41"/>
        <v>39142</v>
      </c>
      <c r="B78" s="66">
        <f>Summary!B78</f>
        <v>0</v>
      </c>
      <c r="C78" s="74"/>
      <c r="D78" s="67">
        <f t="shared" si="32"/>
        <v>0</v>
      </c>
      <c r="E78" s="56">
        <f t="shared" si="33"/>
        <v>0</v>
      </c>
      <c r="F78" s="56">
        <f t="shared" ca="1" si="34"/>
        <v>0</v>
      </c>
      <c r="G78" s="68">
        <f>VLOOKUP($A78,[0]!Table,MATCH(G$4,[0]!Curves,0))</f>
        <v>3.7890000000000001</v>
      </c>
      <c r="H78" s="69">
        <f t="shared" si="50"/>
        <v>3.7890000000000001</v>
      </c>
      <c r="I78" s="68">
        <f t="shared" si="29"/>
        <v>3.7890000000000001</v>
      </c>
      <c r="J78" s="68">
        <v>0</v>
      </c>
      <c r="K78" s="69">
        <f t="shared" si="42"/>
        <v>0</v>
      </c>
      <c r="L78" s="85">
        <f t="shared" si="30"/>
        <v>0</v>
      </c>
      <c r="M78" s="68" t="e">
        <f>VLOOKUP($A78,[0]!Table,MATCH(M$4,[0]!Curves,0))</f>
        <v>#N/A</v>
      </c>
      <c r="N78" s="69" t="e">
        <f t="shared" si="43"/>
        <v>#N/A</v>
      </c>
      <c r="O78" s="85" t="e">
        <f t="shared" si="31"/>
        <v>#N/A</v>
      </c>
      <c r="P78" s="60"/>
      <c r="Q78" s="85">
        <f t="shared" si="44"/>
        <v>3.7890000000000001</v>
      </c>
      <c r="R78" s="85">
        <f t="shared" si="45"/>
        <v>3.7890000000000001</v>
      </c>
      <c r="S78" s="85">
        <f>Summary!C78</f>
        <v>0</v>
      </c>
      <c r="T78" s="70"/>
      <c r="U78" s="22">
        <f t="shared" si="35"/>
        <v>31</v>
      </c>
      <c r="V78" s="71">
        <f t="shared" si="36"/>
        <v>39142</v>
      </c>
      <c r="W78" s="22">
        <f t="shared" ca="1" si="37"/>
        <v>2080</v>
      </c>
      <c r="X78" s="68">
        <f>VLOOKUP($A78,[0]!Table,MATCH(X$4,[0]!Curves,0))</f>
        <v>5.6740255607852702E-2</v>
      </c>
      <c r="Y78" s="72">
        <f t="shared" ca="1" si="38"/>
        <v>0.7271504931236128</v>
      </c>
      <c r="Z78" s="22">
        <f t="shared" si="39"/>
        <v>0</v>
      </c>
      <c r="AA78" s="22">
        <f t="shared" si="40"/>
        <v>0</v>
      </c>
      <c r="AB78" s="73"/>
      <c r="AC78" s="62">
        <f t="shared" ca="1" si="46"/>
        <v>0</v>
      </c>
      <c r="AE78" s="62">
        <f t="shared" ca="1" si="47"/>
        <v>0</v>
      </c>
      <c r="AF78" s="62">
        <f t="shared" ca="1" si="48"/>
        <v>0</v>
      </c>
      <c r="AG78" s="62">
        <f t="shared" ca="1" si="49"/>
        <v>0</v>
      </c>
    </row>
    <row r="79" spans="1:33">
      <c r="A79" s="65">
        <f t="shared" si="41"/>
        <v>39173</v>
      </c>
      <c r="B79" s="66">
        <f>Summary!B79</f>
        <v>0</v>
      </c>
      <c r="C79" s="74"/>
      <c r="D79" s="67">
        <f t="shared" si="32"/>
        <v>0</v>
      </c>
      <c r="E79" s="56">
        <f t="shared" si="33"/>
        <v>0</v>
      </c>
      <c r="F79" s="56">
        <f t="shared" ca="1" si="34"/>
        <v>0</v>
      </c>
      <c r="G79" s="68">
        <f>VLOOKUP($A79,[0]!Table,MATCH(G$4,[0]!Curves,0))</f>
        <v>3.569</v>
      </c>
      <c r="H79" s="69">
        <f t="shared" si="50"/>
        <v>3.569</v>
      </c>
      <c r="I79" s="68">
        <f t="shared" si="29"/>
        <v>3.569</v>
      </c>
      <c r="J79" s="68">
        <v>0</v>
      </c>
      <c r="K79" s="69">
        <f t="shared" si="42"/>
        <v>0</v>
      </c>
      <c r="L79" s="85">
        <f t="shared" si="30"/>
        <v>0</v>
      </c>
      <c r="M79" s="68" t="e">
        <f>VLOOKUP($A79,[0]!Table,MATCH(M$4,[0]!Curves,0))</f>
        <v>#N/A</v>
      </c>
      <c r="N79" s="69" t="e">
        <f t="shared" si="43"/>
        <v>#N/A</v>
      </c>
      <c r="O79" s="85" t="e">
        <f t="shared" si="31"/>
        <v>#N/A</v>
      </c>
      <c r="P79" s="60"/>
      <c r="Q79" s="85">
        <f t="shared" si="44"/>
        <v>3.569</v>
      </c>
      <c r="R79" s="85">
        <f t="shared" si="45"/>
        <v>3.569</v>
      </c>
      <c r="S79" s="85">
        <f>Summary!C79</f>
        <v>0</v>
      </c>
      <c r="T79" s="70"/>
      <c r="U79" s="22">
        <f t="shared" si="35"/>
        <v>30</v>
      </c>
      <c r="V79" s="71">
        <f t="shared" si="36"/>
        <v>39173</v>
      </c>
      <c r="W79" s="22">
        <f t="shared" ca="1" si="37"/>
        <v>2111</v>
      </c>
      <c r="X79" s="68">
        <f>VLOOKUP($A79,[0]!Table,MATCH(X$4,[0]!Curves,0))</f>
        <v>5.6881071528691596E-2</v>
      </c>
      <c r="Y79" s="72">
        <f t="shared" ca="1" si="38"/>
        <v>0.72313316600800692</v>
      </c>
      <c r="Z79" s="22">
        <f t="shared" si="39"/>
        <v>0</v>
      </c>
      <c r="AA79" s="22">
        <f t="shared" si="40"/>
        <v>0</v>
      </c>
      <c r="AB79" s="73"/>
      <c r="AC79" s="62">
        <f t="shared" ca="1" si="46"/>
        <v>0</v>
      </c>
      <c r="AE79" s="62">
        <f t="shared" ca="1" si="47"/>
        <v>0</v>
      </c>
      <c r="AF79" s="62">
        <f t="shared" ca="1" si="48"/>
        <v>0</v>
      </c>
      <c r="AG79" s="62">
        <f t="shared" ca="1" si="49"/>
        <v>0</v>
      </c>
    </row>
    <row r="80" spans="1:33">
      <c r="A80" s="65">
        <f t="shared" si="41"/>
        <v>39203</v>
      </c>
      <c r="B80" s="66">
        <f>Summary!B80</f>
        <v>0</v>
      </c>
      <c r="C80" s="74"/>
      <c r="D80" s="67">
        <f t="shared" si="32"/>
        <v>0</v>
      </c>
      <c r="E80" s="56">
        <f t="shared" si="33"/>
        <v>0</v>
      </c>
      <c r="F80" s="56">
        <f t="shared" ca="1" si="34"/>
        <v>0</v>
      </c>
      <c r="G80" s="68">
        <f>VLOOKUP($A80,[0]!Table,MATCH(G$4,[0]!Curves,0))</f>
        <v>3.5590000000000002</v>
      </c>
      <c r="H80" s="69">
        <f t="shared" si="50"/>
        <v>3.5590000000000002</v>
      </c>
      <c r="I80" s="68">
        <f t="shared" si="29"/>
        <v>3.5590000000000002</v>
      </c>
      <c r="J80" s="68">
        <v>0</v>
      </c>
      <c r="K80" s="69">
        <f t="shared" si="42"/>
        <v>0</v>
      </c>
      <c r="L80" s="85">
        <f t="shared" si="30"/>
        <v>0</v>
      </c>
      <c r="M80" s="68" t="e">
        <f>VLOOKUP($A80,[0]!Table,MATCH(M$4,[0]!Curves,0))</f>
        <v>#N/A</v>
      </c>
      <c r="N80" s="69" t="e">
        <f t="shared" si="43"/>
        <v>#N/A</v>
      </c>
      <c r="O80" s="85" t="e">
        <f t="shared" si="31"/>
        <v>#N/A</v>
      </c>
      <c r="P80" s="60"/>
      <c r="Q80" s="85">
        <f t="shared" si="44"/>
        <v>3.5590000000000002</v>
      </c>
      <c r="R80" s="85">
        <f t="shared" si="45"/>
        <v>3.5590000000000002</v>
      </c>
      <c r="S80" s="85">
        <f>Summary!C80</f>
        <v>0</v>
      </c>
      <c r="T80" s="70"/>
      <c r="U80" s="22">
        <f t="shared" si="35"/>
        <v>31</v>
      </c>
      <c r="V80" s="71">
        <f t="shared" si="36"/>
        <v>39203</v>
      </c>
      <c r="W80" s="22">
        <f t="shared" ca="1" si="37"/>
        <v>2141</v>
      </c>
      <c r="X80" s="68">
        <f>VLOOKUP($A80,[0]!Table,MATCH(X$4,[0]!Curves,0))</f>
        <v>5.70173450067539E-2</v>
      </c>
      <c r="Y80" s="72">
        <f t="shared" ca="1" si="38"/>
        <v>0.71925068391650493</v>
      </c>
      <c r="Z80" s="22">
        <f t="shared" si="39"/>
        <v>0</v>
      </c>
      <c r="AA80" s="22">
        <f t="shared" si="40"/>
        <v>0</v>
      </c>
      <c r="AB80" s="73"/>
      <c r="AC80" s="62">
        <f t="shared" ca="1" si="46"/>
        <v>0</v>
      </c>
      <c r="AE80" s="62">
        <f t="shared" ca="1" si="47"/>
        <v>0</v>
      </c>
      <c r="AF80" s="62">
        <f t="shared" ca="1" si="48"/>
        <v>0</v>
      </c>
      <c r="AG80" s="62">
        <f t="shared" ca="1" si="49"/>
        <v>0</v>
      </c>
    </row>
    <row r="81" spans="1:33">
      <c r="A81" s="65">
        <f t="shared" si="41"/>
        <v>39234</v>
      </c>
      <c r="B81" s="66">
        <f>Summary!B81</f>
        <v>0</v>
      </c>
      <c r="C81" s="74"/>
      <c r="D81" s="67">
        <f t="shared" si="32"/>
        <v>0</v>
      </c>
      <c r="E81" s="56">
        <f t="shared" si="33"/>
        <v>0</v>
      </c>
      <c r="F81" s="56">
        <f t="shared" ca="1" si="34"/>
        <v>0</v>
      </c>
      <c r="G81" s="68">
        <f>VLOOKUP($A81,[0]!Table,MATCH(G$4,[0]!Curves,0))</f>
        <v>3.5950000000000002</v>
      </c>
      <c r="H81" s="69">
        <f t="shared" si="50"/>
        <v>3.5950000000000002</v>
      </c>
      <c r="I81" s="68">
        <f t="shared" si="29"/>
        <v>3.5950000000000002</v>
      </c>
      <c r="J81" s="68">
        <v>0</v>
      </c>
      <c r="K81" s="69">
        <f t="shared" si="42"/>
        <v>0</v>
      </c>
      <c r="L81" s="85">
        <f t="shared" si="30"/>
        <v>0</v>
      </c>
      <c r="M81" s="68" t="e">
        <f>VLOOKUP($A81,[0]!Table,MATCH(M$4,[0]!Curves,0))</f>
        <v>#N/A</v>
      </c>
      <c r="N81" s="69" t="e">
        <f t="shared" si="43"/>
        <v>#N/A</v>
      </c>
      <c r="O81" s="85" t="e">
        <f t="shared" si="31"/>
        <v>#N/A</v>
      </c>
      <c r="P81" s="60"/>
      <c r="Q81" s="85">
        <f t="shared" si="44"/>
        <v>3.5950000000000002</v>
      </c>
      <c r="R81" s="85">
        <f t="shared" si="45"/>
        <v>3.5950000000000002</v>
      </c>
      <c r="S81" s="85">
        <f>Summary!C81</f>
        <v>0</v>
      </c>
      <c r="T81" s="70"/>
      <c r="U81" s="22">
        <f t="shared" si="35"/>
        <v>30</v>
      </c>
      <c r="V81" s="71">
        <f t="shared" si="36"/>
        <v>39234</v>
      </c>
      <c r="W81" s="22">
        <f t="shared" ca="1" si="37"/>
        <v>2172</v>
      </c>
      <c r="X81" s="68">
        <f>VLOOKUP($A81,[0]!Table,MATCH(X$4,[0]!Curves,0))</f>
        <v>5.71581609405762E-2</v>
      </c>
      <c r="Y81" s="72">
        <f t="shared" ca="1" si="38"/>
        <v>0.71524436715784656</v>
      </c>
      <c r="Z81" s="22">
        <f t="shared" si="39"/>
        <v>0</v>
      </c>
      <c r="AA81" s="22">
        <f t="shared" si="40"/>
        <v>0</v>
      </c>
      <c r="AB81" s="73"/>
      <c r="AC81" s="62">
        <f t="shared" ca="1" si="46"/>
        <v>0</v>
      </c>
      <c r="AE81" s="62">
        <f t="shared" ca="1" si="47"/>
        <v>0</v>
      </c>
      <c r="AF81" s="62">
        <f t="shared" ca="1" si="48"/>
        <v>0</v>
      </c>
      <c r="AG81" s="62">
        <f t="shared" ca="1" si="49"/>
        <v>0</v>
      </c>
    </row>
    <row r="82" spans="1:33">
      <c r="A82" s="65">
        <f t="shared" si="41"/>
        <v>39264</v>
      </c>
      <c r="B82" s="66">
        <f>Summary!B82</f>
        <v>0</v>
      </c>
      <c r="C82" s="74"/>
      <c r="D82" s="67">
        <f t="shared" si="32"/>
        <v>0</v>
      </c>
      <c r="E82" s="56">
        <f t="shared" si="33"/>
        <v>0</v>
      </c>
      <c r="F82" s="56">
        <f t="shared" ca="1" si="34"/>
        <v>0</v>
      </c>
      <c r="G82" s="68">
        <f>VLOOKUP($A82,[0]!Table,MATCH(G$4,[0]!Curves,0))</f>
        <v>3.6270000000000002</v>
      </c>
      <c r="H82" s="69">
        <f t="shared" si="50"/>
        <v>3.6270000000000002</v>
      </c>
      <c r="I82" s="68">
        <f t="shared" si="29"/>
        <v>3.6270000000000002</v>
      </c>
      <c r="J82" s="68">
        <v>0</v>
      </c>
      <c r="K82" s="69">
        <f t="shared" si="42"/>
        <v>0</v>
      </c>
      <c r="L82" s="85">
        <f t="shared" si="30"/>
        <v>0</v>
      </c>
      <c r="M82" s="68" t="e">
        <f>VLOOKUP($A82,[0]!Table,MATCH(M$4,[0]!Curves,0))</f>
        <v>#N/A</v>
      </c>
      <c r="N82" s="69" t="e">
        <f t="shared" si="43"/>
        <v>#N/A</v>
      </c>
      <c r="O82" s="85" t="e">
        <f t="shared" si="31"/>
        <v>#N/A</v>
      </c>
      <c r="P82" s="60"/>
      <c r="Q82" s="85">
        <f t="shared" si="44"/>
        <v>3.6270000000000002</v>
      </c>
      <c r="R82" s="85">
        <f t="shared" si="45"/>
        <v>3.6270000000000002</v>
      </c>
      <c r="S82" s="85">
        <f>Summary!C82</f>
        <v>0</v>
      </c>
      <c r="T82" s="70"/>
      <c r="U82" s="22">
        <f t="shared" si="35"/>
        <v>31</v>
      </c>
      <c r="V82" s="71">
        <f t="shared" si="36"/>
        <v>39264</v>
      </c>
      <c r="W82" s="22">
        <f t="shared" ca="1" si="37"/>
        <v>2202</v>
      </c>
      <c r="X82" s="68">
        <f>VLOOKUP($A82,[0]!Table,MATCH(X$4,[0]!Curves,0))</f>
        <v>5.7294434431201899E-2</v>
      </c>
      <c r="Y82" s="72">
        <f t="shared" ca="1" si="38"/>
        <v>0.71137283252266836</v>
      </c>
      <c r="Z82" s="22">
        <f t="shared" si="39"/>
        <v>0</v>
      </c>
      <c r="AA82" s="22">
        <f t="shared" si="40"/>
        <v>0</v>
      </c>
      <c r="AB82" s="73"/>
      <c r="AC82" s="62">
        <f t="shared" ca="1" si="46"/>
        <v>0</v>
      </c>
      <c r="AE82" s="62">
        <f t="shared" ca="1" si="47"/>
        <v>0</v>
      </c>
      <c r="AF82" s="62">
        <f t="shared" ca="1" si="48"/>
        <v>0</v>
      </c>
      <c r="AG82" s="62">
        <f t="shared" ca="1" si="49"/>
        <v>0</v>
      </c>
    </row>
    <row r="83" spans="1:33">
      <c r="A83" s="65">
        <f t="shared" si="41"/>
        <v>39295</v>
      </c>
      <c r="B83" s="66">
        <f>Summary!B83</f>
        <v>0</v>
      </c>
      <c r="C83" s="74"/>
      <c r="D83" s="67">
        <f t="shared" si="32"/>
        <v>0</v>
      </c>
      <c r="E83" s="56">
        <f t="shared" si="33"/>
        <v>0</v>
      </c>
      <c r="F83" s="56">
        <f t="shared" ca="1" si="34"/>
        <v>0</v>
      </c>
      <c r="G83" s="68">
        <f>VLOOKUP($A83,[0]!Table,MATCH(G$4,[0]!Curves,0))</f>
        <v>3.6760000000000002</v>
      </c>
      <c r="H83" s="69">
        <f t="shared" si="50"/>
        <v>3.6760000000000002</v>
      </c>
      <c r="I83" s="68">
        <f t="shared" si="29"/>
        <v>3.6760000000000002</v>
      </c>
      <c r="J83" s="68">
        <v>0</v>
      </c>
      <c r="K83" s="69">
        <f t="shared" si="42"/>
        <v>0</v>
      </c>
      <c r="L83" s="85">
        <f t="shared" si="30"/>
        <v>0</v>
      </c>
      <c r="M83" s="68" t="e">
        <f>VLOOKUP($A83,[0]!Table,MATCH(M$4,[0]!Curves,0))</f>
        <v>#N/A</v>
      </c>
      <c r="N83" s="69" t="e">
        <f t="shared" si="43"/>
        <v>#N/A</v>
      </c>
      <c r="O83" s="85" t="e">
        <f t="shared" si="31"/>
        <v>#N/A</v>
      </c>
      <c r="P83" s="60"/>
      <c r="Q83" s="85">
        <f t="shared" si="44"/>
        <v>3.6760000000000002</v>
      </c>
      <c r="R83" s="85">
        <f t="shared" si="45"/>
        <v>3.6760000000000002</v>
      </c>
      <c r="S83" s="85">
        <f>Summary!C83</f>
        <v>0</v>
      </c>
      <c r="T83" s="70"/>
      <c r="U83" s="22">
        <f t="shared" si="35"/>
        <v>31</v>
      </c>
      <c r="V83" s="71">
        <f t="shared" si="36"/>
        <v>39295</v>
      </c>
      <c r="W83" s="22">
        <f t="shared" ca="1" si="37"/>
        <v>2233</v>
      </c>
      <c r="X83" s="68">
        <f>VLOOKUP($A83,[0]!Table,MATCH(X$4,[0]!Curves,0))</f>
        <v>5.7435250378006203E-2</v>
      </c>
      <c r="Y83" s="72">
        <f t="shared" ca="1" si="38"/>
        <v>0.70737812766709696</v>
      </c>
      <c r="Z83" s="22">
        <f t="shared" si="39"/>
        <v>0</v>
      </c>
      <c r="AA83" s="22">
        <f t="shared" si="40"/>
        <v>0</v>
      </c>
      <c r="AB83" s="73"/>
      <c r="AC83" s="62">
        <f t="shared" ca="1" si="46"/>
        <v>0</v>
      </c>
      <c r="AE83" s="62">
        <f t="shared" ca="1" si="47"/>
        <v>0</v>
      </c>
      <c r="AF83" s="62">
        <f t="shared" ca="1" si="48"/>
        <v>0</v>
      </c>
      <c r="AG83" s="62">
        <f t="shared" ca="1" si="49"/>
        <v>0</v>
      </c>
    </row>
    <row r="84" spans="1:33">
      <c r="A84" s="65">
        <f t="shared" si="41"/>
        <v>39326</v>
      </c>
      <c r="B84" s="66">
        <f>Summary!B84</f>
        <v>0</v>
      </c>
      <c r="C84" s="74"/>
      <c r="D84" s="67">
        <f t="shared" si="32"/>
        <v>0</v>
      </c>
      <c r="E84" s="56">
        <f t="shared" si="33"/>
        <v>0</v>
      </c>
      <c r="F84" s="56">
        <f t="shared" ca="1" si="34"/>
        <v>0</v>
      </c>
      <c r="G84" s="68">
        <f>VLOOKUP($A84,[0]!Table,MATCH(G$4,[0]!Curves,0))</f>
        <v>3.6910000000000003</v>
      </c>
      <c r="H84" s="69">
        <f t="shared" si="50"/>
        <v>3.6910000000000003</v>
      </c>
      <c r="I84" s="68">
        <f t="shared" si="29"/>
        <v>3.6910000000000003</v>
      </c>
      <c r="J84" s="68">
        <v>0</v>
      </c>
      <c r="K84" s="69">
        <f t="shared" si="42"/>
        <v>0</v>
      </c>
      <c r="L84" s="85">
        <f t="shared" si="30"/>
        <v>0</v>
      </c>
      <c r="M84" s="68" t="e">
        <f>VLOOKUP($A84,[0]!Table,MATCH(M$4,[0]!Curves,0))</f>
        <v>#N/A</v>
      </c>
      <c r="N84" s="69" t="e">
        <f t="shared" si="43"/>
        <v>#N/A</v>
      </c>
      <c r="O84" s="85" t="e">
        <f t="shared" si="31"/>
        <v>#N/A</v>
      </c>
      <c r="P84" s="60"/>
      <c r="Q84" s="85">
        <f t="shared" si="44"/>
        <v>3.6910000000000003</v>
      </c>
      <c r="R84" s="85">
        <f t="shared" si="45"/>
        <v>3.6910000000000003</v>
      </c>
      <c r="S84" s="85">
        <f>Summary!C84</f>
        <v>0</v>
      </c>
      <c r="T84" s="70"/>
      <c r="U84" s="22">
        <f t="shared" si="35"/>
        <v>30</v>
      </c>
      <c r="V84" s="71">
        <f t="shared" si="36"/>
        <v>39326</v>
      </c>
      <c r="W84" s="22">
        <f t="shared" ca="1" si="37"/>
        <v>2264</v>
      </c>
      <c r="X84" s="68">
        <f>VLOOKUP($A84,[0]!Table,MATCH(X$4,[0]!Curves,0))</f>
        <v>5.7576066331407098E-2</v>
      </c>
      <c r="Y84" s="72">
        <f t="shared" ca="1" si="38"/>
        <v>0.70338955129567693</v>
      </c>
      <c r="Z84" s="22">
        <f t="shared" si="39"/>
        <v>0</v>
      </c>
      <c r="AA84" s="22">
        <f t="shared" si="40"/>
        <v>0</v>
      </c>
      <c r="AB84" s="73"/>
      <c r="AC84" s="62">
        <f t="shared" ca="1" si="46"/>
        <v>0</v>
      </c>
      <c r="AE84" s="62">
        <f t="shared" ca="1" si="47"/>
        <v>0</v>
      </c>
      <c r="AF84" s="62">
        <f t="shared" ca="1" si="48"/>
        <v>0</v>
      </c>
      <c r="AG84" s="62">
        <f t="shared" ca="1" si="49"/>
        <v>0</v>
      </c>
    </row>
    <row r="85" spans="1:33">
      <c r="A85" s="65">
        <f t="shared" si="41"/>
        <v>39356</v>
      </c>
      <c r="B85" s="66">
        <f>Summary!B85</f>
        <v>0</v>
      </c>
      <c r="C85" s="74"/>
      <c r="D85" s="67">
        <f t="shared" si="32"/>
        <v>0</v>
      </c>
      <c r="E85" s="56">
        <f t="shared" si="33"/>
        <v>0</v>
      </c>
      <c r="F85" s="56">
        <f t="shared" ca="1" si="34"/>
        <v>0</v>
      </c>
      <c r="G85" s="68">
        <f>VLOOKUP($A85,[0]!Table,MATCH(G$4,[0]!Curves,0))</f>
        <v>3.72</v>
      </c>
      <c r="H85" s="69">
        <f t="shared" si="50"/>
        <v>3.72</v>
      </c>
      <c r="I85" s="68">
        <f t="shared" si="29"/>
        <v>3.72</v>
      </c>
      <c r="J85" s="68">
        <v>0</v>
      </c>
      <c r="K85" s="69">
        <f t="shared" si="42"/>
        <v>0</v>
      </c>
      <c r="L85" s="85">
        <f t="shared" si="30"/>
        <v>0</v>
      </c>
      <c r="M85" s="68" t="e">
        <f>VLOOKUP($A85,[0]!Table,MATCH(M$4,[0]!Curves,0))</f>
        <v>#N/A</v>
      </c>
      <c r="N85" s="69" t="e">
        <f t="shared" si="43"/>
        <v>#N/A</v>
      </c>
      <c r="O85" s="85" t="e">
        <f t="shared" si="31"/>
        <v>#N/A</v>
      </c>
      <c r="P85" s="60"/>
      <c r="Q85" s="85">
        <f t="shared" si="44"/>
        <v>3.72</v>
      </c>
      <c r="R85" s="85">
        <f t="shared" si="45"/>
        <v>3.72</v>
      </c>
      <c r="S85" s="85">
        <f>Summary!C85</f>
        <v>0</v>
      </c>
      <c r="T85" s="70"/>
      <c r="U85" s="22">
        <f t="shared" si="35"/>
        <v>31</v>
      </c>
      <c r="V85" s="71">
        <f t="shared" si="36"/>
        <v>39356</v>
      </c>
      <c r="W85" s="22">
        <f t="shared" ca="1" si="37"/>
        <v>2294</v>
      </c>
      <c r="X85" s="68">
        <f>VLOOKUP($A85,[0]!Table,MATCH(X$4,[0]!Curves,0))</f>
        <v>5.7712339840978899E-2</v>
      </c>
      <c r="Y85" s="72">
        <f t="shared" ca="1" si="38"/>
        <v>0.69953561650087015</v>
      </c>
      <c r="Z85" s="22">
        <f t="shared" si="39"/>
        <v>0</v>
      </c>
      <c r="AA85" s="22">
        <f t="shared" si="40"/>
        <v>0</v>
      </c>
      <c r="AB85" s="73"/>
      <c r="AC85" s="62">
        <f t="shared" ca="1" si="46"/>
        <v>0</v>
      </c>
      <c r="AE85" s="62">
        <f t="shared" ca="1" si="47"/>
        <v>0</v>
      </c>
      <c r="AF85" s="62">
        <f t="shared" ca="1" si="48"/>
        <v>0</v>
      </c>
      <c r="AG85" s="62">
        <f t="shared" ca="1" si="49"/>
        <v>0</v>
      </c>
    </row>
    <row r="86" spans="1:33">
      <c r="A86" s="65">
        <f t="shared" si="41"/>
        <v>39387</v>
      </c>
      <c r="B86" s="66">
        <f>Summary!B86</f>
        <v>0</v>
      </c>
      <c r="C86" s="74"/>
      <c r="D86" s="67">
        <f t="shared" si="32"/>
        <v>0</v>
      </c>
      <c r="E86" s="56">
        <f t="shared" si="33"/>
        <v>0</v>
      </c>
      <c r="F86" s="56">
        <f t="shared" ca="1" si="34"/>
        <v>0</v>
      </c>
      <c r="G86" s="68">
        <f>VLOOKUP($A86,[0]!Table,MATCH(G$4,[0]!Curves,0))</f>
        <v>3.86</v>
      </c>
      <c r="H86" s="69">
        <f t="shared" si="50"/>
        <v>3.86</v>
      </c>
      <c r="I86" s="68">
        <f t="shared" si="29"/>
        <v>3.86</v>
      </c>
      <c r="J86" s="68">
        <v>0</v>
      </c>
      <c r="K86" s="69">
        <f t="shared" si="42"/>
        <v>0</v>
      </c>
      <c r="L86" s="85">
        <f t="shared" si="30"/>
        <v>0</v>
      </c>
      <c r="M86" s="68" t="e">
        <f>VLOOKUP($A86,[0]!Table,MATCH(M$4,[0]!Curves,0))</f>
        <v>#N/A</v>
      </c>
      <c r="N86" s="69" t="e">
        <f t="shared" si="43"/>
        <v>#N/A</v>
      </c>
      <c r="O86" s="85" t="e">
        <f t="shared" si="31"/>
        <v>#N/A</v>
      </c>
      <c r="P86" s="60"/>
      <c r="Q86" s="85">
        <f t="shared" si="44"/>
        <v>3.86</v>
      </c>
      <c r="R86" s="85">
        <f t="shared" si="45"/>
        <v>3.86</v>
      </c>
      <c r="S86" s="85">
        <f>Summary!C86</f>
        <v>0</v>
      </c>
      <c r="T86" s="70"/>
      <c r="U86" s="22">
        <f t="shared" si="35"/>
        <v>30</v>
      </c>
      <c r="V86" s="71">
        <f t="shared" si="36"/>
        <v>39387</v>
      </c>
      <c r="W86" s="22">
        <f t="shared" ca="1" si="37"/>
        <v>2325</v>
      </c>
      <c r="X86" s="68">
        <f>VLOOKUP($A86,[0]!Table,MATCH(X$4,[0]!Curves,0))</f>
        <v>5.7853155807359197E-2</v>
      </c>
      <c r="Y86" s="72">
        <f t="shared" ca="1" si="38"/>
        <v>0.69555954046797475</v>
      </c>
      <c r="Z86" s="22">
        <f t="shared" si="39"/>
        <v>0</v>
      </c>
      <c r="AA86" s="22">
        <f t="shared" si="40"/>
        <v>0</v>
      </c>
      <c r="AB86" s="73"/>
      <c r="AC86" s="62">
        <f t="shared" ca="1" si="46"/>
        <v>0</v>
      </c>
      <c r="AE86" s="62">
        <f t="shared" ca="1" si="47"/>
        <v>0</v>
      </c>
      <c r="AF86" s="62">
        <f t="shared" ca="1" si="48"/>
        <v>0</v>
      </c>
      <c r="AG86" s="62">
        <f t="shared" ca="1" si="49"/>
        <v>0</v>
      </c>
    </row>
    <row r="87" spans="1:33">
      <c r="A87" s="65">
        <f t="shared" si="41"/>
        <v>39417</v>
      </c>
      <c r="B87" s="66">
        <f>Summary!B87</f>
        <v>0</v>
      </c>
      <c r="C87" s="74"/>
      <c r="D87" s="67">
        <f t="shared" si="32"/>
        <v>0</v>
      </c>
      <c r="E87" s="56">
        <f t="shared" si="33"/>
        <v>0</v>
      </c>
      <c r="F87" s="56">
        <f t="shared" ca="1" si="34"/>
        <v>0</v>
      </c>
      <c r="G87" s="68">
        <f>VLOOKUP($A87,[0]!Table,MATCH(G$4,[0]!Curves,0))</f>
        <v>4</v>
      </c>
      <c r="H87" s="69">
        <f t="shared" si="50"/>
        <v>4</v>
      </c>
      <c r="I87" s="68">
        <f t="shared" si="29"/>
        <v>4</v>
      </c>
      <c r="J87" s="68">
        <v>0</v>
      </c>
      <c r="K87" s="69">
        <f t="shared" si="42"/>
        <v>0</v>
      </c>
      <c r="L87" s="85">
        <f t="shared" si="30"/>
        <v>0</v>
      </c>
      <c r="M87" s="68" t="e">
        <f>VLOOKUP($A87,[0]!Table,MATCH(M$4,[0]!Curves,0))</f>
        <v>#N/A</v>
      </c>
      <c r="N87" s="69" t="e">
        <f t="shared" si="43"/>
        <v>#N/A</v>
      </c>
      <c r="O87" s="85" t="e">
        <f t="shared" si="31"/>
        <v>#N/A</v>
      </c>
      <c r="P87" s="60"/>
      <c r="Q87" s="85">
        <f t="shared" si="44"/>
        <v>4</v>
      </c>
      <c r="R87" s="85">
        <f t="shared" si="45"/>
        <v>4</v>
      </c>
      <c r="S87" s="85">
        <f>Summary!C87</f>
        <v>0</v>
      </c>
      <c r="T87" s="70"/>
      <c r="U87" s="22">
        <f t="shared" si="35"/>
        <v>31</v>
      </c>
      <c r="V87" s="71">
        <f t="shared" si="36"/>
        <v>39417</v>
      </c>
      <c r="W87" s="22">
        <f t="shared" ca="1" si="37"/>
        <v>2355</v>
      </c>
      <c r="X87" s="68">
        <f>VLOOKUP($A87,[0]!Table,MATCH(X$4,[0]!Curves,0))</f>
        <v>5.7989429329490701E-2</v>
      </c>
      <c r="Y87" s="72">
        <f t="shared" ca="1" si="38"/>
        <v>0.69171798293471232</v>
      </c>
      <c r="Z87" s="22">
        <f t="shared" si="39"/>
        <v>0</v>
      </c>
      <c r="AA87" s="22">
        <f t="shared" si="40"/>
        <v>0</v>
      </c>
      <c r="AB87" s="73"/>
      <c r="AC87" s="62">
        <f t="shared" ca="1" si="46"/>
        <v>0</v>
      </c>
      <c r="AE87" s="62">
        <f t="shared" ca="1" si="47"/>
        <v>0</v>
      </c>
      <c r="AF87" s="62">
        <f t="shared" ca="1" si="48"/>
        <v>0</v>
      </c>
      <c r="AG87" s="62">
        <f t="shared" ca="1" si="49"/>
        <v>0</v>
      </c>
    </row>
    <row r="88" spans="1:33">
      <c r="A88" s="65">
        <f t="shared" si="41"/>
        <v>39448</v>
      </c>
      <c r="B88" s="66">
        <f>Summary!B88</f>
        <v>0</v>
      </c>
      <c r="C88" s="74"/>
      <c r="D88" s="67">
        <f t="shared" si="32"/>
        <v>0</v>
      </c>
      <c r="E88" s="56">
        <f t="shared" si="33"/>
        <v>0</v>
      </c>
      <c r="F88" s="56">
        <f t="shared" ca="1" si="34"/>
        <v>0</v>
      </c>
      <c r="G88" s="68">
        <f>VLOOKUP($A88,[0]!Table,MATCH(G$4,[0]!Curves,0))</f>
        <v>4.0999999999999996</v>
      </c>
      <c r="H88" s="69">
        <f t="shared" si="50"/>
        <v>4.0999999999999996</v>
      </c>
      <c r="I88" s="68">
        <f t="shared" si="29"/>
        <v>4.0999999999999996</v>
      </c>
      <c r="J88" s="68">
        <v>0</v>
      </c>
      <c r="K88" s="69">
        <f t="shared" si="42"/>
        <v>0</v>
      </c>
      <c r="L88" s="85">
        <f t="shared" si="30"/>
        <v>0</v>
      </c>
      <c r="M88" s="68" t="e">
        <f>VLOOKUP($A88,[0]!Table,MATCH(M$4,[0]!Curves,0))</f>
        <v>#N/A</v>
      </c>
      <c r="N88" s="69" t="e">
        <f t="shared" si="43"/>
        <v>#N/A</v>
      </c>
      <c r="O88" s="85" t="e">
        <f t="shared" si="31"/>
        <v>#N/A</v>
      </c>
      <c r="P88" s="60"/>
      <c r="Q88" s="85">
        <f t="shared" si="44"/>
        <v>4.0999999999999996</v>
      </c>
      <c r="R88" s="85">
        <f t="shared" si="45"/>
        <v>4.0999999999999996</v>
      </c>
      <c r="S88" s="85">
        <f>Summary!C88</f>
        <v>0</v>
      </c>
      <c r="T88" s="70"/>
      <c r="U88" s="22">
        <f t="shared" si="35"/>
        <v>31</v>
      </c>
      <c r="V88" s="71">
        <f t="shared" si="36"/>
        <v>39448</v>
      </c>
      <c r="W88" s="22">
        <f t="shared" ca="1" si="37"/>
        <v>2386</v>
      </c>
      <c r="X88" s="68">
        <f>VLOOKUP($A88,[0]!Table,MATCH(X$4,[0]!Curves,0))</f>
        <v>5.8130245308848597E-2</v>
      </c>
      <c r="Y88" s="72">
        <f t="shared" ca="1" si="38"/>
        <v>0.68775498369173582</v>
      </c>
      <c r="Z88" s="22">
        <f t="shared" si="39"/>
        <v>0</v>
      </c>
      <c r="AA88" s="22">
        <f t="shared" si="40"/>
        <v>0</v>
      </c>
      <c r="AB88" s="73"/>
      <c r="AC88" s="62">
        <f t="shared" ca="1" si="46"/>
        <v>0</v>
      </c>
      <c r="AE88" s="62">
        <f t="shared" ca="1" si="47"/>
        <v>0</v>
      </c>
      <c r="AF88" s="62">
        <f t="shared" ca="1" si="48"/>
        <v>0</v>
      </c>
      <c r="AG88" s="62">
        <f t="shared" ca="1" si="49"/>
        <v>0</v>
      </c>
    </row>
    <row r="89" spans="1:33">
      <c r="A89" s="65">
        <f t="shared" si="41"/>
        <v>39479</v>
      </c>
      <c r="B89" s="66">
        <f>Summary!B89</f>
        <v>0</v>
      </c>
      <c r="C89" s="74"/>
      <c r="D89" s="67">
        <f t="shared" si="32"/>
        <v>0</v>
      </c>
      <c r="E89" s="56">
        <f t="shared" si="33"/>
        <v>0</v>
      </c>
      <c r="F89" s="56">
        <f t="shared" ca="1" si="34"/>
        <v>0</v>
      </c>
      <c r="G89" s="68">
        <f>VLOOKUP($A89,[0]!Table,MATCH(G$4,[0]!Curves,0))</f>
        <v>3.9820000000000002</v>
      </c>
      <c r="H89" s="69">
        <f t="shared" si="50"/>
        <v>3.9820000000000002</v>
      </c>
      <c r="I89" s="68">
        <f t="shared" si="29"/>
        <v>3.9820000000000002</v>
      </c>
      <c r="J89" s="68">
        <v>0</v>
      </c>
      <c r="K89" s="69">
        <f t="shared" si="42"/>
        <v>0</v>
      </c>
      <c r="L89" s="85">
        <f t="shared" si="30"/>
        <v>0</v>
      </c>
      <c r="M89" s="68" t="e">
        <f>VLOOKUP($A89,[0]!Table,MATCH(M$4,[0]!Curves,0))</f>
        <v>#N/A</v>
      </c>
      <c r="N89" s="69" t="e">
        <f t="shared" si="43"/>
        <v>#N/A</v>
      </c>
      <c r="O89" s="85" t="e">
        <f t="shared" si="31"/>
        <v>#N/A</v>
      </c>
      <c r="P89" s="60"/>
      <c r="Q89" s="85">
        <f t="shared" si="44"/>
        <v>3.9820000000000002</v>
      </c>
      <c r="R89" s="85">
        <f t="shared" si="45"/>
        <v>3.9820000000000002</v>
      </c>
      <c r="S89" s="85">
        <f>Summary!C89</f>
        <v>0</v>
      </c>
      <c r="T89" s="70"/>
      <c r="U89" s="22">
        <f t="shared" si="35"/>
        <v>29</v>
      </c>
      <c r="V89" s="71">
        <f t="shared" si="36"/>
        <v>39479</v>
      </c>
      <c r="W89" s="22">
        <f t="shared" ca="1" si="37"/>
        <v>2417</v>
      </c>
      <c r="X89" s="68">
        <f>VLOOKUP($A89,[0]!Table,MATCH(X$4,[0]!Curves,0))</f>
        <v>5.8271061294800801E-2</v>
      </c>
      <c r="Y89" s="72">
        <f t="shared" ca="1" si="38"/>
        <v>0.68379884768873334</v>
      </c>
      <c r="Z89" s="22">
        <f t="shared" si="39"/>
        <v>0</v>
      </c>
      <c r="AA89" s="22">
        <f t="shared" si="40"/>
        <v>0</v>
      </c>
      <c r="AB89" s="73"/>
      <c r="AC89" s="62">
        <f t="shared" ca="1" si="46"/>
        <v>0</v>
      </c>
      <c r="AE89" s="62">
        <f t="shared" ca="1" si="47"/>
        <v>0</v>
      </c>
      <c r="AF89" s="62">
        <f t="shared" ca="1" si="48"/>
        <v>0</v>
      </c>
      <c r="AG89" s="62">
        <f t="shared" ca="1" si="49"/>
        <v>0</v>
      </c>
    </row>
    <row r="90" spans="1:33">
      <c r="A90" s="65">
        <f t="shared" si="41"/>
        <v>39508</v>
      </c>
      <c r="B90" s="66">
        <f>Summary!B90</f>
        <v>0</v>
      </c>
      <c r="C90" s="74"/>
      <c r="D90" s="67">
        <f t="shared" si="32"/>
        <v>0</v>
      </c>
      <c r="E90" s="56">
        <f t="shared" si="33"/>
        <v>0</v>
      </c>
      <c r="F90" s="56">
        <f t="shared" ca="1" si="34"/>
        <v>0</v>
      </c>
      <c r="G90" s="68">
        <f>VLOOKUP($A90,[0]!Table,MATCH(G$4,[0]!Curves,0))</f>
        <v>3.8490000000000002</v>
      </c>
      <c r="H90" s="69">
        <f t="shared" si="50"/>
        <v>3.8490000000000002</v>
      </c>
      <c r="I90" s="68">
        <f t="shared" ref="I90:I109" si="51">H90</f>
        <v>3.8490000000000002</v>
      </c>
      <c r="J90" s="68">
        <v>0</v>
      </c>
      <c r="K90" s="69">
        <f t="shared" si="42"/>
        <v>0</v>
      </c>
      <c r="L90" s="85">
        <f t="shared" ref="L90:L109" si="52">K90</f>
        <v>0</v>
      </c>
      <c r="M90" s="68" t="e">
        <f>VLOOKUP($A90,[0]!Table,MATCH(M$4,[0]!Curves,0))</f>
        <v>#N/A</v>
      </c>
      <c r="N90" s="69" t="e">
        <f t="shared" si="43"/>
        <v>#N/A</v>
      </c>
      <c r="O90" s="85" t="e">
        <f t="shared" ref="O90:O109" si="53">N90</f>
        <v>#N/A</v>
      </c>
      <c r="P90" s="60"/>
      <c r="Q90" s="85">
        <f t="shared" si="44"/>
        <v>3.8490000000000002</v>
      </c>
      <c r="R90" s="85">
        <f t="shared" si="45"/>
        <v>3.8490000000000002</v>
      </c>
      <c r="S90" s="85">
        <f>Summary!C90</f>
        <v>0</v>
      </c>
      <c r="T90" s="70"/>
      <c r="U90" s="22">
        <f t="shared" si="35"/>
        <v>31</v>
      </c>
      <c r="V90" s="71">
        <f t="shared" si="36"/>
        <v>39508</v>
      </c>
      <c r="W90" s="22">
        <f t="shared" ca="1" si="37"/>
        <v>2446</v>
      </c>
      <c r="X90" s="68">
        <f>VLOOKUP($A90,[0]!Table,MATCH(X$4,[0]!Curves,0))</f>
        <v>5.8402792384403504E-2</v>
      </c>
      <c r="Y90" s="72">
        <f t="shared" ca="1" si="38"/>
        <v>0.6801042879893977</v>
      </c>
      <c r="Z90" s="22">
        <f t="shared" si="39"/>
        <v>0</v>
      </c>
      <c r="AA90" s="22">
        <f t="shared" si="40"/>
        <v>0</v>
      </c>
      <c r="AB90" s="73"/>
      <c r="AC90" s="62">
        <f t="shared" ca="1" si="46"/>
        <v>0</v>
      </c>
      <c r="AE90" s="62">
        <f t="shared" ca="1" si="47"/>
        <v>0</v>
      </c>
      <c r="AF90" s="62">
        <f t="shared" ca="1" si="48"/>
        <v>0</v>
      </c>
      <c r="AG90" s="62">
        <f t="shared" ca="1" si="49"/>
        <v>0</v>
      </c>
    </row>
    <row r="91" spans="1:33">
      <c r="A91" s="65">
        <f t="shared" si="41"/>
        <v>39539</v>
      </c>
      <c r="B91" s="66">
        <f>Summary!B91</f>
        <v>0</v>
      </c>
      <c r="C91" s="74"/>
      <c r="D91" s="67">
        <f t="shared" si="32"/>
        <v>0</v>
      </c>
      <c r="E91" s="56">
        <f t="shared" si="33"/>
        <v>0</v>
      </c>
      <c r="F91" s="56">
        <f t="shared" ca="1" si="34"/>
        <v>0</v>
      </c>
      <c r="G91" s="68">
        <f>VLOOKUP($A91,[0]!Table,MATCH(G$4,[0]!Curves,0))</f>
        <v>3.629</v>
      </c>
      <c r="H91" s="69">
        <f t="shared" si="50"/>
        <v>3.629</v>
      </c>
      <c r="I91" s="68">
        <f t="shared" si="51"/>
        <v>3.629</v>
      </c>
      <c r="J91" s="68">
        <v>0</v>
      </c>
      <c r="K91" s="69">
        <f t="shared" si="42"/>
        <v>0</v>
      </c>
      <c r="L91" s="85">
        <f t="shared" si="52"/>
        <v>0</v>
      </c>
      <c r="M91" s="68" t="e">
        <f>VLOOKUP($A91,[0]!Table,MATCH(M$4,[0]!Curves,0))</f>
        <v>#N/A</v>
      </c>
      <c r="N91" s="69" t="e">
        <f t="shared" si="43"/>
        <v>#N/A</v>
      </c>
      <c r="O91" s="85" t="e">
        <f t="shared" si="53"/>
        <v>#N/A</v>
      </c>
      <c r="P91" s="60"/>
      <c r="Q91" s="85">
        <f t="shared" si="44"/>
        <v>3.629</v>
      </c>
      <c r="R91" s="85">
        <f t="shared" si="45"/>
        <v>3.629</v>
      </c>
      <c r="S91" s="85">
        <f>Summary!C91</f>
        <v>0</v>
      </c>
      <c r="T91" s="70"/>
      <c r="U91" s="22">
        <f t="shared" si="35"/>
        <v>30</v>
      </c>
      <c r="V91" s="71">
        <f t="shared" si="36"/>
        <v>39539</v>
      </c>
      <c r="W91" s="22">
        <f t="shared" ca="1" si="37"/>
        <v>2477</v>
      </c>
      <c r="X91" s="68">
        <f>VLOOKUP($A91,[0]!Table,MATCH(X$4,[0]!Curves,0))</f>
        <v>5.8543608383117902E-2</v>
      </c>
      <c r="Y91" s="72">
        <f t="shared" ca="1" si="38"/>
        <v>0.67616184613349994</v>
      </c>
      <c r="Z91" s="22">
        <f t="shared" si="39"/>
        <v>0</v>
      </c>
      <c r="AA91" s="22">
        <f t="shared" si="40"/>
        <v>0</v>
      </c>
      <c r="AB91" s="73"/>
      <c r="AC91" s="62">
        <f t="shared" ca="1" si="46"/>
        <v>0</v>
      </c>
      <c r="AE91" s="62">
        <f t="shared" ca="1" si="47"/>
        <v>0</v>
      </c>
      <c r="AF91" s="62">
        <f t="shared" ca="1" si="48"/>
        <v>0</v>
      </c>
      <c r="AG91" s="62">
        <f t="shared" ca="1" si="49"/>
        <v>0</v>
      </c>
    </row>
    <row r="92" spans="1:33">
      <c r="A92" s="65">
        <f t="shared" si="41"/>
        <v>39569</v>
      </c>
      <c r="B92" s="66">
        <f>Summary!B92</f>
        <v>0</v>
      </c>
      <c r="C92" s="74"/>
      <c r="D92" s="67">
        <f t="shared" si="32"/>
        <v>0</v>
      </c>
      <c r="E92" s="56">
        <f t="shared" si="33"/>
        <v>0</v>
      </c>
      <c r="F92" s="56">
        <f t="shared" ca="1" si="34"/>
        <v>0</v>
      </c>
      <c r="G92" s="68">
        <f>VLOOKUP($A92,[0]!Table,MATCH(G$4,[0]!Curves,0))</f>
        <v>3.6190000000000002</v>
      </c>
      <c r="H92" s="69">
        <f t="shared" si="50"/>
        <v>3.6190000000000002</v>
      </c>
      <c r="I92" s="68">
        <f t="shared" si="51"/>
        <v>3.6190000000000002</v>
      </c>
      <c r="J92" s="68">
        <v>0</v>
      </c>
      <c r="K92" s="69">
        <f t="shared" si="42"/>
        <v>0</v>
      </c>
      <c r="L92" s="85">
        <f t="shared" si="52"/>
        <v>0</v>
      </c>
      <c r="M92" s="68" t="e">
        <f>VLOOKUP($A92,[0]!Table,MATCH(M$4,[0]!Curves,0))</f>
        <v>#N/A</v>
      </c>
      <c r="N92" s="69" t="e">
        <f t="shared" si="43"/>
        <v>#N/A</v>
      </c>
      <c r="O92" s="85" t="e">
        <f t="shared" si="53"/>
        <v>#N/A</v>
      </c>
      <c r="P92" s="60"/>
      <c r="Q92" s="85">
        <f t="shared" si="44"/>
        <v>3.6190000000000002</v>
      </c>
      <c r="R92" s="85">
        <f t="shared" si="45"/>
        <v>3.6190000000000002</v>
      </c>
      <c r="S92" s="85">
        <f>Summary!C92</f>
        <v>0</v>
      </c>
      <c r="T92" s="70"/>
      <c r="U92" s="22">
        <f t="shared" si="35"/>
        <v>31</v>
      </c>
      <c r="V92" s="71">
        <f t="shared" si="36"/>
        <v>39569</v>
      </c>
      <c r="W92" s="22">
        <f t="shared" ca="1" si="37"/>
        <v>2507</v>
      </c>
      <c r="X92" s="68">
        <f>VLOOKUP($A92,[0]!Table,MATCH(X$4,[0]!Curves,0))</f>
        <v>5.8679881936538607E-2</v>
      </c>
      <c r="Y92" s="72">
        <f t="shared" ca="1" si="38"/>
        <v>0.6723535144520566</v>
      </c>
      <c r="Z92" s="22">
        <f t="shared" si="39"/>
        <v>0</v>
      </c>
      <c r="AA92" s="22">
        <f t="shared" si="40"/>
        <v>0</v>
      </c>
      <c r="AB92" s="73"/>
      <c r="AC92" s="62">
        <f t="shared" ca="1" si="46"/>
        <v>0</v>
      </c>
      <c r="AE92" s="62">
        <f t="shared" ca="1" si="47"/>
        <v>0</v>
      </c>
      <c r="AF92" s="62">
        <f t="shared" ca="1" si="48"/>
        <v>0</v>
      </c>
      <c r="AG92" s="62">
        <f t="shared" ca="1" si="49"/>
        <v>0</v>
      </c>
    </row>
    <row r="93" spans="1:33">
      <c r="A93" s="65">
        <f t="shared" si="41"/>
        <v>39600</v>
      </c>
      <c r="B93" s="66">
        <f>Summary!B93</f>
        <v>0</v>
      </c>
      <c r="C93" s="74"/>
      <c r="D93" s="67">
        <f t="shared" si="32"/>
        <v>0</v>
      </c>
      <c r="E93" s="56">
        <f t="shared" si="33"/>
        <v>0</v>
      </c>
      <c r="F93" s="56">
        <f t="shared" ca="1" si="34"/>
        <v>0</v>
      </c>
      <c r="G93" s="68">
        <f>VLOOKUP($A93,[0]!Table,MATCH(G$4,[0]!Curves,0))</f>
        <v>3.6549999999999998</v>
      </c>
      <c r="H93" s="69">
        <f t="shared" si="50"/>
        <v>3.6549999999999998</v>
      </c>
      <c r="I93" s="68">
        <f t="shared" si="51"/>
        <v>3.6549999999999998</v>
      </c>
      <c r="J93" s="68">
        <v>0</v>
      </c>
      <c r="K93" s="69">
        <f t="shared" si="42"/>
        <v>0</v>
      </c>
      <c r="L93" s="85">
        <f t="shared" si="52"/>
        <v>0</v>
      </c>
      <c r="M93" s="68" t="e">
        <f>VLOOKUP($A93,[0]!Table,MATCH(M$4,[0]!Curves,0))</f>
        <v>#N/A</v>
      </c>
      <c r="N93" s="69" t="e">
        <f t="shared" si="43"/>
        <v>#N/A</v>
      </c>
      <c r="O93" s="85" t="e">
        <f t="shared" si="53"/>
        <v>#N/A</v>
      </c>
      <c r="P93" s="60"/>
      <c r="Q93" s="85">
        <f t="shared" si="44"/>
        <v>3.6549999999999998</v>
      </c>
      <c r="R93" s="85">
        <f t="shared" si="45"/>
        <v>3.6549999999999998</v>
      </c>
      <c r="S93" s="85">
        <f>Summary!C93</f>
        <v>0</v>
      </c>
      <c r="T93" s="70"/>
      <c r="U93" s="22">
        <f t="shared" si="35"/>
        <v>30</v>
      </c>
      <c r="V93" s="71">
        <f t="shared" si="36"/>
        <v>39600</v>
      </c>
      <c r="W93" s="22">
        <f t="shared" ca="1" si="37"/>
        <v>2538</v>
      </c>
      <c r="X93" s="68">
        <f>VLOOKUP($A93,[0]!Table,MATCH(X$4,[0]!Curves,0))</f>
        <v>5.8820697948226204E-2</v>
      </c>
      <c r="Y93" s="72">
        <f t="shared" ca="1" si="38"/>
        <v>0.66842554135561116</v>
      </c>
      <c r="Z93" s="22">
        <f t="shared" si="39"/>
        <v>0</v>
      </c>
      <c r="AA93" s="22">
        <f t="shared" si="40"/>
        <v>0</v>
      </c>
      <c r="AB93" s="73"/>
      <c r="AC93" s="62">
        <f t="shared" ca="1" si="46"/>
        <v>0</v>
      </c>
      <c r="AE93" s="62">
        <f t="shared" ca="1" si="47"/>
        <v>0</v>
      </c>
      <c r="AF93" s="62">
        <f t="shared" ca="1" si="48"/>
        <v>0</v>
      </c>
      <c r="AG93" s="62">
        <f t="shared" ca="1" si="49"/>
        <v>0</v>
      </c>
    </row>
    <row r="94" spans="1:33">
      <c r="A94" s="65">
        <f t="shared" si="41"/>
        <v>39630</v>
      </c>
      <c r="B94" s="66">
        <f>Summary!B94</f>
        <v>0</v>
      </c>
      <c r="C94" s="74"/>
      <c r="D94" s="67">
        <f t="shared" si="32"/>
        <v>0</v>
      </c>
      <c r="E94" s="56">
        <f t="shared" si="33"/>
        <v>0</v>
      </c>
      <c r="F94" s="56">
        <f t="shared" ca="1" si="34"/>
        <v>0</v>
      </c>
      <c r="G94" s="68">
        <f>VLOOKUP($A94,[0]!Table,MATCH(G$4,[0]!Curves,0))</f>
        <v>3.6870000000000003</v>
      </c>
      <c r="H94" s="69">
        <f t="shared" si="50"/>
        <v>3.6870000000000003</v>
      </c>
      <c r="I94" s="68">
        <f t="shared" si="51"/>
        <v>3.6870000000000003</v>
      </c>
      <c r="J94" s="68">
        <v>0</v>
      </c>
      <c r="K94" s="69">
        <f t="shared" si="42"/>
        <v>0</v>
      </c>
      <c r="L94" s="85">
        <f t="shared" si="52"/>
        <v>0</v>
      </c>
      <c r="M94" s="68" t="e">
        <f>VLOOKUP($A94,[0]!Table,MATCH(M$4,[0]!Curves,0))</f>
        <v>#N/A</v>
      </c>
      <c r="N94" s="69" t="e">
        <f t="shared" si="43"/>
        <v>#N/A</v>
      </c>
      <c r="O94" s="85" t="e">
        <f t="shared" si="53"/>
        <v>#N/A</v>
      </c>
      <c r="P94" s="60"/>
      <c r="Q94" s="85">
        <f t="shared" si="44"/>
        <v>3.6870000000000003</v>
      </c>
      <c r="R94" s="85">
        <f t="shared" si="45"/>
        <v>3.6870000000000003</v>
      </c>
      <c r="S94" s="85">
        <f>Summary!C94</f>
        <v>0</v>
      </c>
      <c r="T94" s="70"/>
      <c r="U94" s="22">
        <f t="shared" si="35"/>
        <v>31</v>
      </c>
      <c r="V94" s="71">
        <f t="shared" si="36"/>
        <v>39630</v>
      </c>
      <c r="W94" s="22">
        <f t="shared" ca="1" si="37"/>
        <v>2568</v>
      </c>
      <c r="X94" s="68">
        <f>VLOOKUP($A94,[0]!Table,MATCH(X$4,[0]!Curves,0))</f>
        <v>5.89441801713457E-2</v>
      </c>
      <c r="Y94" s="72">
        <f t="shared" ca="1" si="38"/>
        <v>0.66468953825698085</v>
      </c>
      <c r="Z94" s="22">
        <f t="shared" si="39"/>
        <v>0</v>
      </c>
      <c r="AA94" s="22">
        <f t="shared" si="40"/>
        <v>0</v>
      </c>
      <c r="AB94" s="73"/>
      <c r="AC94" s="62">
        <f t="shared" ca="1" si="46"/>
        <v>0</v>
      </c>
      <c r="AE94" s="62">
        <f t="shared" ca="1" si="47"/>
        <v>0</v>
      </c>
      <c r="AF94" s="62">
        <f t="shared" ca="1" si="48"/>
        <v>0</v>
      </c>
      <c r="AG94" s="62">
        <f t="shared" ca="1" si="49"/>
        <v>0</v>
      </c>
    </row>
    <row r="95" spans="1:33">
      <c r="A95" s="65">
        <f t="shared" si="41"/>
        <v>39661</v>
      </c>
      <c r="B95" s="66">
        <f>Summary!B95</f>
        <v>0</v>
      </c>
      <c r="C95" s="74"/>
      <c r="D95" s="67">
        <f t="shared" si="32"/>
        <v>0</v>
      </c>
      <c r="E95" s="56">
        <f t="shared" si="33"/>
        <v>0</v>
      </c>
      <c r="F95" s="56">
        <f t="shared" ca="1" si="34"/>
        <v>0</v>
      </c>
      <c r="G95" s="68">
        <f>VLOOKUP($A95,[0]!Table,MATCH(G$4,[0]!Curves,0))</f>
        <v>3.7360000000000002</v>
      </c>
      <c r="H95" s="69">
        <f t="shared" si="50"/>
        <v>3.7360000000000002</v>
      </c>
      <c r="I95" s="68">
        <f t="shared" si="51"/>
        <v>3.7360000000000002</v>
      </c>
      <c r="J95" s="68">
        <v>0</v>
      </c>
      <c r="K95" s="69">
        <f t="shared" si="42"/>
        <v>0</v>
      </c>
      <c r="L95" s="85">
        <f t="shared" si="52"/>
        <v>0</v>
      </c>
      <c r="M95" s="68" t="e">
        <f>VLOOKUP($A95,[0]!Table,MATCH(M$4,[0]!Curves,0))</f>
        <v>#N/A</v>
      </c>
      <c r="N95" s="69" t="e">
        <f t="shared" si="43"/>
        <v>#N/A</v>
      </c>
      <c r="O95" s="85" t="e">
        <f t="shared" si="53"/>
        <v>#N/A</v>
      </c>
      <c r="P95" s="60"/>
      <c r="Q95" s="85">
        <f t="shared" si="44"/>
        <v>3.7360000000000002</v>
      </c>
      <c r="R95" s="85">
        <f t="shared" si="45"/>
        <v>3.7360000000000002</v>
      </c>
      <c r="S95" s="85">
        <f>Summary!C95</f>
        <v>0</v>
      </c>
      <c r="T95" s="70"/>
      <c r="U95" s="22">
        <f t="shared" si="35"/>
        <v>31</v>
      </c>
      <c r="V95" s="71">
        <f t="shared" si="36"/>
        <v>39661</v>
      </c>
      <c r="W95" s="22">
        <f t="shared" ca="1" si="37"/>
        <v>2599</v>
      </c>
      <c r="X95" s="68">
        <f>VLOOKUP($A95,[0]!Table,MATCH(X$4,[0]!Curves,0))</f>
        <v>5.9018907588427497E-2</v>
      </c>
      <c r="Y95" s="72">
        <f t="shared" ca="1" si="38"/>
        <v>0.66107882290652697</v>
      </c>
      <c r="Z95" s="22">
        <f t="shared" si="39"/>
        <v>0</v>
      </c>
      <c r="AA95" s="22">
        <f t="shared" si="40"/>
        <v>0</v>
      </c>
      <c r="AB95" s="73"/>
      <c r="AC95" s="62">
        <f t="shared" ca="1" si="46"/>
        <v>0</v>
      </c>
      <c r="AE95" s="62">
        <f t="shared" ca="1" si="47"/>
        <v>0</v>
      </c>
      <c r="AF95" s="62">
        <f t="shared" ca="1" si="48"/>
        <v>0</v>
      </c>
      <c r="AG95" s="62">
        <f t="shared" ca="1" si="49"/>
        <v>0</v>
      </c>
    </row>
    <row r="96" spans="1:33">
      <c r="A96" s="65">
        <f t="shared" si="41"/>
        <v>39692</v>
      </c>
      <c r="B96" s="66">
        <f>Summary!B96</f>
        <v>0</v>
      </c>
      <c r="C96" s="74"/>
      <c r="D96" s="67">
        <f t="shared" si="32"/>
        <v>0</v>
      </c>
      <c r="E96" s="56">
        <f t="shared" si="33"/>
        <v>0</v>
      </c>
      <c r="F96" s="56">
        <f t="shared" ca="1" si="34"/>
        <v>0</v>
      </c>
      <c r="G96" s="68">
        <f>VLOOKUP($A96,[0]!Table,MATCH(G$4,[0]!Curves,0))</f>
        <v>3.7510000000000003</v>
      </c>
      <c r="H96" s="69">
        <f t="shared" si="50"/>
        <v>3.7510000000000003</v>
      </c>
      <c r="I96" s="68">
        <f t="shared" si="51"/>
        <v>3.7510000000000003</v>
      </c>
      <c r="J96" s="68">
        <v>0</v>
      </c>
      <c r="K96" s="69">
        <f t="shared" si="42"/>
        <v>0</v>
      </c>
      <c r="L96" s="85">
        <f t="shared" si="52"/>
        <v>0</v>
      </c>
      <c r="M96" s="68" t="e">
        <f>VLOOKUP($A96,[0]!Table,MATCH(M$4,[0]!Curves,0))</f>
        <v>#N/A</v>
      </c>
      <c r="N96" s="69" t="e">
        <f t="shared" si="43"/>
        <v>#N/A</v>
      </c>
      <c r="O96" s="85" t="e">
        <f t="shared" si="53"/>
        <v>#N/A</v>
      </c>
      <c r="P96" s="60"/>
      <c r="Q96" s="85">
        <f t="shared" si="44"/>
        <v>3.7510000000000003</v>
      </c>
      <c r="R96" s="85">
        <f t="shared" si="45"/>
        <v>3.7510000000000003</v>
      </c>
      <c r="S96" s="85">
        <f>Summary!C96</f>
        <v>0</v>
      </c>
      <c r="T96" s="70"/>
      <c r="U96" s="22">
        <f t="shared" si="35"/>
        <v>30</v>
      </c>
      <c r="V96" s="71">
        <f t="shared" si="36"/>
        <v>39692</v>
      </c>
      <c r="W96" s="22">
        <f t="shared" ca="1" si="37"/>
        <v>2630</v>
      </c>
      <c r="X96" s="68">
        <f>VLOOKUP($A96,[0]!Table,MATCH(X$4,[0]!Curves,0))</f>
        <v>5.90936350073656E-2</v>
      </c>
      <c r="Y96" s="72">
        <f t="shared" ca="1" si="38"/>
        <v>0.65747963298711165</v>
      </c>
      <c r="Z96" s="22">
        <f t="shared" si="39"/>
        <v>0</v>
      </c>
      <c r="AA96" s="22">
        <f t="shared" si="40"/>
        <v>0</v>
      </c>
      <c r="AB96" s="73"/>
      <c r="AC96" s="62">
        <f t="shared" ca="1" si="46"/>
        <v>0</v>
      </c>
      <c r="AE96" s="62">
        <f t="shared" ca="1" si="47"/>
        <v>0</v>
      </c>
      <c r="AF96" s="62">
        <f t="shared" ca="1" si="48"/>
        <v>0</v>
      </c>
      <c r="AG96" s="62">
        <f t="shared" ca="1" si="49"/>
        <v>0</v>
      </c>
    </row>
    <row r="97" spans="1:33">
      <c r="A97" s="65">
        <f t="shared" si="41"/>
        <v>39722</v>
      </c>
      <c r="B97" s="66">
        <f>Summary!B97</f>
        <v>0</v>
      </c>
      <c r="C97" s="74"/>
      <c r="D97" s="67">
        <f t="shared" si="32"/>
        <v>0</v>
      </c>
      <c r="E97" s="56">
        <f t="shared" si="33"/>
        <v>0</v>
      </c>
      <c r="F97" s="56">
        <f t="shared" ca="1" si="34"/>
        <v>0</v>
      </c>
      <c r="G97" s="68">
        <f>VLOOKUP($A97,[0]!Table,MATCH(G$4,[0]!Curves,0))</f>
        <v>3.78</v>
      </c>
      <c r="H97" s="69">
        <f t="shared" si="50"/>
        <v>3.78</v>
      </c>
      <c r="I97" s="68">
        <f t="shared" si="51"/>
        <v>3.78</v>
      </c>
      <c r="J97" s="68">
        <v>0</v>
      </c>
      <c r="K97" s="69">
        <f t="shared" si="42"/>
        <v>0</v>
      </c>
      <c r="L97" s="85">
        <f t="shared" si="52"/>
        <v>0</v>
      </c>
      <c r="M97" s="68" t="e">
        <f>VLOOKUP($A97,[0]!Table,MATCH(M$4,[0]!Curves,0))</f>
        <v>#N/A</v>
      </c>
      <c r="N97" s="69" t="e">
        <f t="shared" si="43"/>
        <v>#N/A</v>
      </c>
      <c r="O97" s="85" t="e">
        <f t="shared" si="53"/>
        <v>#N/A</v>
      </c>
      <c r="P97" s="60"/>
      <c r="Q97" s="85">
        <f t="shared" si="44"/>
        <v>3.78</v>
      </c>
      <c r="R97" s="85">
        <f t="shared" si="45"/>
        <v>3.78</v>
      </c>
      <c r="S97" s="85">
        <f>Summary!C97</f>
        <v>0</v>
      </c>
      <c r="T97" s="70"/>
      <c r="U97" s="22">
        <f t="shared" si="35"/>
        <v>31</v>
      </c>
      <c r="V97" s="71">
        <f t="shared" si="36"/>
        <v>39722</v>
      </c>
      <c r="W97" s="22">
        <f t="shared" ca="1" si="37"/>
        <v>2660</v>
      </c>
      <c r="X97" s="68">
        <f>VLOOKUP($A97,[0]!Table,MATCH(X$4,[0]!Curves,0))</f>
        <v>5.9165951866169603E-2</v>
      </c>
      <c r="Y97" s="72">
        <f t="shared" ca="1" si="38"/>
        <v>0.65400754421115703</v>
      </c>
      <c r="Z97" s="22">
        <f t="shared" si="39"/>
        <v>0</v>
      </c>
      <c r="AA97" s="22">
        <f t="shared" si="40"/>
        <v>0</v>
      </c>
      <c r="AB97" s="73"/>
      <c r="AC97" s="62">
        <f t="shared" ca="1" si="46"/>
        <v>0</v>
      </c>
      <c r="AE97" s="62">
        <f t="shared" ca="1" si="47"/>
        <v>0</v>
      </c>
      <c r="AF97" s="62">
        <f t="shared" ca="1" si="48"/>
        <v>0</v>
      </c>
      <c r="AG97" s="62">
        <f t="shared" ca="1" si="49"/>
        <v>0</v>
      </c>
    </row>
    <row r="98" spans="1:33">
      <c r="A98" s="65">
        <f t="shared" si="41"/>
        <v>39753</v>
      </c>
      <c r="B98" s="66">
        <f>Summary!B98</f>
        <v>0</v>
      </c>
      <c r="C98" s="74"/>
      <c r="D98" s="67">
        <f t="shared" si="32"/>
        <v>0</v>
      </c>
      <c r="E98" s="56">
        <f t="shared" si="33"/>
        <v>0</v>
      </c>
      <c r="F98" s="56">
        <f t="shared" ca="1" si="34"/>
        <v>0</v>
      </c>
      <c r="G98" s="68">
        <f>VLOOKUP($A98,[0]!Table,MATCH(G$4,[0]!Curves,0))</f>
        <v>3.92</v>
      </c>
      <c r="H98" s="69">
        <f t="shared" si="50"/>
        <v>3.92</v>
      </c>
      <c r="I98" s="68">
        <f t="shared" si="51"/>
        <v>3.92</v>
      </c>
      <c r="J98" s="68">
        <v>0</v>
      </c>
      <c r="K98" s="69">
        <f t="shared" si="42"/>
        <v>0</v>
      </c>
      <c r="L98" s="85">
        <f t="shared" si="52"/>
        <v>0</v>
      </c>
      <c r="M98" s="68" t="e">
        <f>VLOOKUP($A98,[0]!Table,MATCH(M$4,[0]!Curves,0))</f>
        <v>#N/A</v>
      </c>
      <c r="N98" s="69" t="e">
        <f t="shared" si="43"/>
        <v>#N/A</v>
      </c>
      <c r="O98" s="85" t="e">
        <f t="shared" si="53"/>
        <v>#N/A</v>
      </c>
      <c r="P98" s="60"/>
      <c r="Q98" s="85">
        <f t="shared" si="44"/>
        <v>3.92</v>
      </c>
      <c r="R98" s="85">
        <f t="shared" si="45"/>
        <v>3.92</v>
      </c>
      <c r="S98" s="85">
        <f>Summary!C98</f>
        <v>0</v>
      </c>
      <c r="T98" s="70"/>
      <c r="U98" s="22">
        <f t="shared" si="35"/>
        <v>30</v>
      </c>
      <c r="V98" s="71">
        <f t="shared" si="36"/>
        <v>39753</v>
      </c>
      <c r="W98" s="22">
        <f t="shared" ca="1" si="37"/>
        <v>2691</v>
      </c>
      <c r="X98" s="68">
        <f>VLOOKUP($A98,[0]!Table,MATCH(X$4,[0]!Curves,0))</f>
        <v>5.9240679288760305E-2</v>
      </c>
      <c r="Y98" s="72">
        <f t="shared" ca="1" si="38"/>
        <v>0.65043110875323851</v>
      </c>
      <c r="Z98" s="22">
        <f t="shared" si="39"/>
        <v>0</v>
      </c>
      <c r="AA98" s="22">
        <f t="shared" si="40"/>
        <v>0</v>
      </c>
      <c r="AB98" s="73"/>
      <c r="AC98" s="62">
        <f t="shared" ca="1" si="46"/>
        <v>0</v>
      </c>
      <c r="AE98" s="62">
        <f t="shared" ca="1" si="47"/>
        <v>0</v>
      </c>
      <c r="AF98" s="62">
        <f t="shared" ca="1" si="48"/>
        <v>0</v>
      </c>
      <c r="AG98" s="62">
        <f t="shared" ca="1" si="49"/>
        <v>0</v>
      </c>
    </row>
    <row r="99" spans="1:33">
      <c r="A99" s="65">
        <f t="shared" si="41"/>
        <v>39783</v>
      </c>
      <c r="B99" s="66">
        <f>Summary!B99</f>
        <v>0</v>
      </c>
      <c r="C99" s="74"/>
      <c r="D99" s="67">
        <f t="shared" si="32"/>
        <v>0</v>
      </c>
      <c r="E99" s="56">
        <f t="shared" si="33"/>
        <v>0</v>
      </c>
      <c r="F99" s="56">
        <f t="shared" ca="1" si="34"/>
        <v>0</v>
      </c>
      <c r="G99" s="68">
        <f>VLOOKUP($A99,[0]!Table,MATCH(G$4,[0]!Curves,0))</f>
        <v>4.0599999999999996</v>
      </c>
      <c r="H99" s="69">
        <f t="shared" si="50"/>
        <v>4.0599999999999996</v>
      </c>
      <c r="I99" s="68">
        <f t="shared" si="51"/>
        <v>4.0599999999999996</v>
      </c>
      <c r="J99" s="68">
        <v>0</v>
      </c>
      <c r="K99" s="69">
        <f t="shared" si="42"/>
        <v>0</v>
      </c>
      <c r="L99" s="85">
        <f t="shared" si="52"/>
        <v>0</v>
      </c>
      <c r="M99" s="68" t="e">
        <f>VLOOKUP($A99,[0]!Table,MATCH(M$4,[0]!Curves,0))</f>
        <v>#N/A</v>
      </c>
      <c r="N99" s="69" t="e">
        <f t="shared" si="43"/>
        <v>#N/A</v>
      </c>
      <c r="O99" s="85" t="e">
        <f t="shared" si="53"/>
        <v>#N/A</v>
      </c>
      <c r="P99" s="60"/>
      <c r="Q99" s="85">
        <f t="shared" si="44"/>
        <v>4.0599999999999996</v>
      </c>
      <c r="R99" s="85">
        <f t="shared" si="45"/>
        <v>4.0599999999999996</v>
      </c>
      <c r="S99" s="85">
        <f>Summary!C99</f>
        <v>0</v>
      </c>
      <c r="T99" s="70"/>
      <c r="U99" s="22">
        <f t="shared" si="35"/>
        <v>31</v>
      </c>
      <c r="V99" s="71">
        <f t="shared" si="36"/>
        <v>39783</v>
      </c>
      <c r="W99" s="22">
        <f t="shared" ca="1" si="37"/>
        <v>2721</v>
      </c>
      <c r="X99" s="68">
        <f>VLOOKUP($A99,[0]!Table,MATCH(X$4,[0]!Curves,0))</f>
        <v>5.93129961510988E-2</v>
      </c>
      <c r="Y99" s="72">
        <f t="shared" ca="1" si="38"/>
        <v>0.64698108756081618</v>
      </c>
      <c r="Z99" s="22">
        <f t="shared" si="39"/>
        <v>0</v>
      </c>
      <c r="AA99" s="22">
        <f t="shared" si="40"/>
        <v>0</v>
      </c>
      <c r="AB99" s="73"/>
      <c r="AC99" s="62">
        <f t="shared" ca="1" si="46"/>
        <v>0</v>
      </c>
      <c r="AE99" s="62">
        <f t="shared" ca="1" si="47"/>
        <v>0</v>
      </c>
      <c r="AF99" s="62">
        <f t="shared" ca="1" si="48"/>
        <v>0</v>
      </c>
      <c r="AG99" s="62">
        <f t="shared" ca="1" si="49"/>
        <v>0</v>
      </c>
    </row>
    <row r="100" spans="1:33">
      <c r="A100" s="65">
        <f t="shared" si="41"/>
        <v>39814</v>
      </c>
      <c r="B100" s="66">
        <f>Summary!B100</f>
        <v>0</v>
      </c>
      <c r="C100" s="74"/>
      <c r="D100" s="67">
        <f t="shared" si="32"/>
        <v>0</v>
      </c>
      <c r="E100" s="56">
        <f t="shared" si="33"/>
        <v>0</v>
      </c>
      <c r="F100" s="56">
        <f t="shared" ca="1" si="34"/>
        <v>0</v>
      </c>
      <c r="G100" s="68">
        <f>VLOOKUP($A100,[0]!Table,MATCH(G$4,[0]!Curves,0))</f>
        <v>4.165</v>
      </c>
      <c r="H100" s="69">
        <f t="shared" si="50"/>
        <v>4.165</v>
      </c>
      <c r="I100" s="68">
        <f t="shared" si="51"/>
        <v>4.165</v>
      </c>
      <c r="J100" s="68">
        <v>0</v>
      </c>
      <c r="K100" s="69">
        <f t="shared" si="42"/>
        <v>0</v>
      </c>
      <c r="L100" s="85">
        <f t="shared" si="52"/>
        <v>0</v>
      </c>
      <c r="M100" s="68" t="e">
        <f>VLOOKUP($A100,[0]!Table,MATCH(M$4,[0]!Curves,0))</f>
        <v>#N/A</v>
      </c>
      <c r="N100" s="69" t="e">
        <f t="shared" si="43"/>
        <v>#N/A</v>
      </c>
      <c r="O100" s="85" t="e">
        <f t="shared" si="53"/>
        <v>#N/A</v>
      </c>
      <c r="P100" s="60"/>
      <c r="Q100" s="85">
        <f t="shared" si="44"/>
        <v>4.165</v>
      </c>
      <c r="R100" s="85">
        <f t="shared" si="45"/>
        <v>4.165</v>
      </c>
      <c r="S100" s="85">
        <f>Summary!C100</f>
        <v>0</v>
      </c>
      <c r="T100" s="70"/>
      <c r="U100" s="22">
        <f t="shared" si="35"/>
        <v>31</v>
      </c>
      <c r="V100" s="71">
        <f t="shared" si="36"/>
        <v>39814</v>
      </c>
      <c r="W100" s="22">
        <f t="shared" ca="1" si="37"/>
        <v>2752</v>
      </c>
      <c r="X100" s="68">
        <f>VLOOKUP($A100,[0]!Table,MATCH(X$4,[0]!Curves,0))</f>
        <v>5.9387723577341699E-2</v>
      </c>
      <c r="Y100" s="72">
        <f t="shared" ca="1" si="38"/>
        <v>0.64342750288662365</v>
      </c>
      <c r="Z100" s="22">
        <f t="shared" si="39"/>
        <v>0</v>
      </c>
      <c r="AA100" s="22">
        <f t="shared" si="40"/>
        <v>0</v>
      </c>
      <c r="AB100" s="73"/>
      <c r="AC100" s="62">
        <f t="shared" ca="1" si="46"/>
        <v>0</v>
      </c>
      <c r="AE100" s="62">
        <f t="shared" ca="1" si="47"/>
        <v>0</v>
      </c>
      <c r="AF100" s="62">
        <f t="shared" ca="1" si="48"/>
        <v>0</v>
      </c>
      <c r="AG100" s="62">
        <f t="shared" ca="1" si="49"/>
        <v>0</v>
      </c>
    </row>
    <row r="101" spans="1:33">
      <c r="A101" s="65">
        <f t="shared" si="41"/>
        <v>39845</v>
      </c>
      <c r="B101" s="66">
        <f>Summary!B101</f>
        <v>0</v>
      </c>
      <c r="C101" s="74"/>
      <c r="D101" s="67">
        <f t="shared" si="32"/>
        <v>0</v>
      </c>
      <c r="E101" s="56">
        <f t="shared" si="33"/>
        <v>0</v>
      </c>
      <c r="F101" s="56">
        <f t="shared" ca="1" si="34"/>
        <v>0</v>
      </c>
      <c r="G101" s="68">
        <f>VLOOKUP($A101,[0]!Table,MATCH(G$4,[0]!Curves,0))</f>
        <v>4.0470000000000006</v>
      </c>
      <c r="H101" s="69">
        <f t="shared" si="50"/>
        <v>4.0470000000000006</v>
      </c>
      <c r="I101" s="68">
        <f t="shared" si="51"/>
        <v>4.0470000000000006</v>
      </c>
      <c r="J101" s="68">
        <v>0</v>
      </c>
      <c r="K101" s="69">
        <f t="shared" si="42"/>
        <v>0</v>
      </c>
      <c r="L101" s="85">
        <f t="shared" si="52"/>
        <v>0</v>
      </c>
      <c r="M101" s="68" t="e">
        <f>VLOOKUP($A101,[0]!Table,MATCH(M$4,[0]!Curves,0))</f>
        <v>#N/A</v>
      </c>
      <c r="N101" s="69" t="e">
        <f t="shared" si="43"/>
        <v>#N/A</v>
      </c>
      <c r="O101" s="85" t="e">
        <f t="shared" si="53"/>
        <v>#N/A</v>
      </c>
      <c r="P101" s="60"/>
      <c r="Q101" s="85">
        <f t="shared" si="44"/>
        <v>4.0470000000000006</v>
      </c>
      <c r="R101" s="85">
        <f t="shared" si="45"/>
        <v>4.0470000000000006</v>
      </c>
      <c r="S101" s="85">
        <f>Summary!C101</f>
        <v>0</v>
      </c>
      <c r="T101" s="70"/>
      <c r="U101" s="22">
        <f t="shared" si="35"/>
        <v>28</v>
      </c>
      <c r="V101" s="71">
        <f t="shared" si="36"/>
        <v>39845</v>
      </c>
      <c r="W101" s="22">
        <f t="shared" ca="1" si="37"/>
        <v>2783</v>
      </c>
      <c r="X101" s="68">
        <f>VLOOKUP($A101,[0]!Table,MATCH(X$4,[0]!Curves,0))</f>
        <v>5.9462451005440398E-2</v>
      </c>
      <c r="Y101" s="72">
        <f t="shared" ca="1" si="38"/>
        <v>0.63988556642839145</v>
      </c>
      <c r="Z101" s="22">
        <f t="shared" si="39"/>
        <v>0</v>
      </c>
      <c r="AA101" s="22">
        <f t="shared" si="40"/>
        <v>0</v>
      </c>
      <c r="AB101" s="73"/>
      <c r="AC101" s="62">
        <f t="shared" ca="1" si="46"/>
        <v>0</v>
      </c>
      <c r="AE101" s="62">
        <f t="shared" ca="1" si="47"/>
        <v>0</v>
      </c>
      <c r="AF101" s="62">
        <f t="shared" ca="1" si="48"/>
        <v>0</v>
      </c>
      <c r="AG101" s="62">
        <f t="shared" ca="1" si="49"/>
        <v>0</v>
      </c>
    </row>
    <row r="102" spans="1:33">
      <c r="A102" s="65">
        <f t="shared" si="41"/>
        <v>39873</v>
      </c>
      <c r="B102" s="66">
        <f>Summary!B102</f>
        <v>0</v>
      </c>
      <c r="C102" s="74"/>
      <c r="D102" s="67">
        <f t="shared" si="32"/>
        <v>0</v>
      </c>
      <c r="E102" s="56">
        <f t="shared" si="33"/>
        <v>0</v>
      </c>
      <c r="F102" s="56">
        <f t="shared" ca="1" si="34"/>
        <v>0</v>
      </c>
      <c r="G102" s="68">
        <f>VLOOKUP($A102,[0]!Table,MATCH(G$4,[0]!Curves,0))</f>
        <v>3.9140000000000001</v>
      </c>
      <c r="H102" s="69">
        <f t="shared" si="50"/>
        <v>3.9140000000000001</v>
      </c>
      <c r="I102" s="68">
        <f t="shared" si="51"/>
        <v>3.9140000000000001</v>
      </c>
      <c r="J102" s="68">
        <v>0</v>
      </c>
      <c r="K102" s="69">
        <f t="shared" si="42"/>
        <v>0</v>
      </c>
      <c r="L102" s="85">
        <f t="shared" si="52"/>
        <v>0</v>
      </c>
      <c r="M102" s="68" t="e">
        <f>VLOOKUP($A102,[0]!Table,MATCH(M$4,[0]!Curves,0))</f>
        <v>#N/A</v>
      </c>
      <c r="N102" s="69" t="e">
        <f t="shared" si="43"/>
        <v>#N/A</v>
      </c>
      <c r="O102" s="85" t="e">
        <f t="shared" si="53"/>
        <v>#N/A</v>
      </c>
      <c r="P102" s="60"/>
      <c r="Q102" s="85">
        <f t="shared" si="44"/>
        <v>3.9140000000000001</v>
      </c>
      <c r="R102" s="85">
        <f t="shared" si="45"/>
        <v>3.9140000000000001</v>
      </c>
      <c r="S102" s="85">
        <f>Summary!C102</f>
        <v>0</v>
      </c>
      <c r="T102" s="70"/>
      <c r="U102" s="22">
        <f t="shared" si="35"/>
        <v>31</v>
      </c>
      <c r="V102" s="71">
        <f t="shared" si="36"/>
        <v>39873</v>
      </c>
      <c r="W102" s="22">
        <f t="shared" ca="1" si="37"/>
        <v>2811</v>
      </c>
      <c r="X102" s="68">
        <f>VLOOKUP($A102,[0]!Table,MATCH(X$4,[0]!Curves,0))</f>
        <v>5.95299467485444E-2</v>
      </c>
      <c r="Y102" s="72">
        <f t="shared" ca="1" si="38"/>
        <v>0.63669642920481573</v>
      </c>
      <c r="Z102" s="22">
        <f t="shared" si="39"/>
        <v>0</v>
      </c>
      <c r="AA102" s="22">
        <f t="shared" si="40"/>
        <v>0</v>
      </c>
      <c r="AB102" s="73"/>
      <c r="AC102" s="62">
        <f t="shared" ca="1" si="46"/>
        <v>0</v>
      </c>
      <c r="AE102" s="62">
        <f t="shared" ca="1" si="47"/>
        <v>0</v>
      </c>
      <c r="AF102" s="62">
        <f t="shared" ca="1" si="48"/>
        <v>0</v>
      </c>
      <c r="AG102" s="62">
        <f t="shared" ca="1" si="49"/>
        <v>0</v>
      </c>
    </row>
    <row r="103" spans="1:33">
      <c r="A103" s="65">
        <f t="shared" si="41"/>
        <v>39904</v>
      </c>
      <c r="B103" s="66">
        <f>Summary!B103</f>
        <v>0</v>
      </c>
      <c r="C103" s="74"/>
      <c r="D103" s="67">
        <f t="shared" si="32"/>
        <v>0</v>
      </c>
      <c r="E103" s="56">
        <f t="shared" si="33"/>
        <v>0</v>
      </c>
      <c r="F103" s="56">
        <f t="shared" ca="1" si="34"/>
        <v>0</v>
      </c>
      <c r="G103" s="68">
        <f>VLOOKUP($A103,[0]!Table,MATCH(G$4,[0]!Curves,0))</f>
        <v>3.6940000000000004</v>
      </c>
      <c r="H103" s="69">
        <f t="shared" si="50"/>
        <v>3.6940000000000004</v>
      </c>
      <c r="I103" s="68">
        <f t="shared" si="51"/>
        <v>3.6940000000000004</v>
      </c>
      <c r="J103" s="68">
        <v>0</v>
      </c>
      <c r="K103" s="69">
        <f t="shared" si="42"/>
        <v>0</v>
      </c>
      <c r="L103" s="85">
        <f t="shared" si="52"/>
        <v>0</v>
      </c>
      <c r="M103" s="68" t="e">
        <f>VLOOKUP($A103,[0]!Table,MATCH(M$4,[0]!Curves,0))</f>
        <v>#N/A</v>
      </c>
      <c r="N103" s="69" t="e">
        <f t="shared" si="43"/>
        <v>#N/A</v>
      </c>
      <c r="O103" s="85" t="e">
        <f t="shared" si="53"/>
        <v>#N/A</v>
      </c>
      <c r="P103" s="60"/>
      <c r="Q103" s="85">
        <f t="shared" si="44"/>
        <v>3.6940000000000004</v>
      </c>
      <c r="R103" s="85">
        <f t="shared" si="45"/>
        <v>3.6940000000000004</v>
      </c>
      <c r="S103" s="85">
        <f>Summary!C103</f>
        <v>0</v>
      </c>
      <c r="T103" s="70"/>
      <c r="U103" s="22">
        <f t="shared" si="35"/>
        <v>30</v>
      </c>
      <c r="V103" s="71">
        <f t="shared" si="36"/>
        <v>39904</v>
      </c>
      <c r="W103" s="22">
        <f t="shared" ca="1" si="37"/>
        <v>2842</v>
      </c>
      <c r="X103" s="68">
        <f>VLOOKUP($A103,[0]!Table,MATCH(X$4,[0]!Curves,0))</f>
        <v>5.9604674180174996E-2</v>
      </c>
      <c r="Y103" s="72">
        <f t="shared" ca="1" si="38"/>
        <v>0.63317672552888127</v>
      </c>
      <c r="Z103" s="22">
        <f t="shared" si="39"/>
        <v>0</v>
      </c>
      <c r="AA103" s="22">
        <f t="shared" si="40"/>
        <v>0</v>
      </c>
      <c r="AB103" s="73"/>
      <c r="AC103" s="62">
        <f t="shared" ca="1" si="46"/>
        <v>0</v>
      </c>
      <c r="AE103" s="62">
        <f t="shared" ca="1" si="47"/>
        <v>0</v>
      </c>
      <c r="AF103" s="62">
        <f t="shared" ca="1" si="48"/>
        <v>0</v>
      </c>
      <c r="AG103" s="62">
        <f t="shared" ca="1" si="49"/>
        <v>0</v>
      </c>
    </row>
    <row r="104" spans="1:33">
      <c r="A104" s="65">
        <f t="shared" si="41"/>
        <v>39934</v>
      </c>
      <c r="B104" s="66">
        <f>Summary!B104</f>
        <v>0</v>
      </c>
      <c r="C104" s="74"/>
      <c r="D104" s="67">
        <f t="shared" si="32"/>
        <v>0</v>
      </c>
      <c r="E104" s="56">
        <f t="shared" si="33"/>
        <v>0</v>
      </c>
      <c r="F104" s="56">
        <f t="shared" ca="1" si="34"/>
        <v>0</v>
      </c>
      <c r="G104" s="68">
        <f>VLOOKUP($A104,[0]!Table,MATCH(G$4,[0]!Curves,0))</f>
        <v>3.6840000000000002</v>
      </c>
      <c r="H104" s="69">
        <f t="shared" si="50"/>
        <v>3.6840000000000002</v>
      </c>
      <c r="I104" s="68">
        <f t="shared" si="51"/>
        <v>3.6840000000000002</v>
      </c>
      <c r="J104" s="68">
        <v>0</v>
      </c>
      <c r="K104" s="69">
        <f t="shared" si="42"/>
        <v>0</v>
      </c>
      <c r="L104" s="85">
        <f t="shared" si="52"/>
        <v>0</v>
      </c>
      <c r="M104" s="68" t="e">
        <f>VLOOKUP($A104,[0]!Table,MATCH(M$4,[0]!Curves,0))</f>
        <v>#N/A</v>
      </c>
      <c r="N104" s="69" t="e">
        <f t="shared" si="43"/>
        <v>#N/A</v>
      </c>
      <c r="O104" s="85" t="e">
        <f t="shared" si="53"/>
        <v>#N/A</v>
      </c>
      <c r="P104" s="60"/>
      <c r="Q104" s="85">
        <f t="shared" si="44"/>
        <v>3.6840000000000002</v>
      </c>
      <c r="R104" s="85">
        <f t="shared" si="45"/>
        <v>3.6840000000000002</v>
      </c>
      <c r="S104" s="85">
        <f>Summary!C104</f>
        <v>0</v>
      </c>
      <c r="T104" s="70"/>
      <c r="U104" s="22">
        <f t="shared" si="35"/>
        <v>31</v>
      </c>
      <c r="V104" s="71">
        <f t="shared" si="36"/>
        <v>39934</v>
      </c>
      <c r="W104" s="22">
        <f t="shared" ca="1" si="37"/>
        <v>2872</v>
      </c>
      <c r="X104" s="68">
        <f>VLOOKUP($A104,[0]!Table,MATCH(X$4,[0]!Curves,0))</f>
        <v>5.9676991051262396E-2</v>
      </c>
      <c r="Y104" s="72">
        <f t="shared" ca="1" si="38"/>
        <v>0.62978171373079517</v>
      </c>
      <c r="Z104" s="22">
        <f t="shared" si="39"/>
        <v>0</v>
      </c>
      <c r="AA104" s="22">
        <f t="shared" si="40"/>
        <v>0</v>
      </c>
      <c r="AB104" s="73"/>
      <c r="AC104" s="62">
        <f t="shared" ca="1" si="46"/>
        <v>0</v>
      </c>
      <c r="AE104" s="62">
        <f t="shared" ca="1" si="47"/>
        <v>0</v>
      </c>
      <c r="AF104" s="62">
        <f t="shared" ca="1" si="48"/>
        <v>0</v>
      </c>
      <c r="AG104" s="62">
        <f t="shared" ca="1" si="49"/>
        <v>0</v>
      </c>
    </row>
    <row r="105" spans="1:33">
      <c r="A105" s="65">
        <f t="shared" si="41"/>
        <v>39965</v>
      </c>
      <c r="B105" s="66">
        <f>Summary!B105</f>
        <v>0</v>
      </c>
      <c r="C105" s="74"/>
      <c r="D105" s="67">
        <f t="shared" si="32"/>
        <v>0</v>
      </c>
      <c r="E105" s="56">
        <f t="shared" si="33"/>
        <v>0</v>
      </c>
      <c r="F105" s="56">
        <f t="shared" ca="1" si="34"/>
        <v>0</v>
      </c>
      <c r="G105" s="68">
        <f>VLOOKUP($A105,[0]!Table,MATCH(G$4,[0]!Curves,0))</f>
        <v>3.72</v>
      </c>
      <c r="H105" s="69">
        <f t="shared" si="50"/>
        <v>3.72</v>
      </c>
      <c r="I105" s="68">
        <f t="shared" si="51"/>
        <v>3.72</v>
      </c>
      <c r="J105" s="68">
        <v>0</v>
      </c>
      <c r="K105" s="69">
        <f t="shared" si="42"/>
        <v>0</v>
      </c>
      <c r="L105" s="85">
        <f t="shared" si="52"/>
        <v>0</v>
      </c>
      <c r="M105" s="68" t="e">
        <f>VLOOKUP($A105,[0]!Table,MATCH(M$4,[0]!Curves,0))</f>
        <v>#N/A</v>
      </c>
      <c r="N105" s="69" t="e">
        <f t="shared" si="43"/>
        <v>#N/A</v>
      </c>
      <c r="O105" s="85" t="e">
        <f t="shared" si="53"/>
        <v>#N/A</v>
      </c>
      <c r="P105" s="60"/>
      <c r="Q105" s="85">
        <f t="shared" si="44"/>
        <v>3.72</v>
      </c>
      <c r="R105" s="85">
        <f t="shared" si="45"/>
        <v>3.72</v>
      </c>
      <c r="S105" s="85">
        <f>Summary!C105</f>
        <v>0</v>
      </c>
      <c r="T105" s="70"/>
      <c r="U105" s="22">
        <f t="shared" si="35"/>
        <v>30</v>
      </c>
      <c r="V105" s="71">
        <f t="shared" si="36"/>
        <v>39965</v>
      </c>
      <c r="W105" s="22">
        <f t="shared" ca="1" si="37"/>
        <v>2903</v>
      </c>
      <c r="X105" s="68">
        <f>VLOOKUP($A105,[0]!Table,MATCH(X$4,[0]!Curves,0))</f>
        <v>5.97517184865448E-2</v>
      </c>
      <c r="Y105" s="72">
        <f t="shared" ca="1" si="38"/>
        <v>0.62628508068043931</v>
      </c>
      <c r="Z105" s="22">
        <f t="shared" si="39"/>
        <v>0</v>
      </c>
      <c r="AA105" s="22">
        <f t="shared" si="40"/>
        <v>0</v>
      </c>
      <c r="AB105" s="73"/>
      <c r="AC105" s="62">
        <f t="shared" ca="1" si="46"/>
        <v>0</v>
      </c>
      <c r="AE105" s="62">
        <f t="shared" ca="1" si="47"/>
        <v>0</v>
      </c>
      <c r="AF105" s="62">
        <f t="shared" ca="1" si="48"/>
        <v>0</v>
      </c>
      <c r="AG105" s="62">
        <f t="shared" ca="1" si="49"/>
        <v>0</v>
      </c>
    </row>
    <row r="106" spans="1:33">
      <c r="A106" s="65">
        <f t="shared" si="41"/>
        <v>39995</v>
      </c>
      <c r="B106" s="66">
        <f>Summary!B106</f>
        <v>0</v>
      </c>
      <c r="C106" s="74"/>
      <c r="D106" s="67">
        <f t="shared" si="32"/>
        <v>0</v>
      </c>
      <c r="E106" s="56">
        <f t="shared" si="33"/>
        <v>0</v>
      </c>
      <c r="F106" s="56">
        <f t="shared" ca="1" si="34"/>
        <v>0</v>
      </c>
      <c r="G106" s="68">
        <f>VLOOKUP($A106,[0]!Table,MATCH(G$4,[0]!Curves,0))</f>
        <v>3.7520000000000002</v>
      </c>
      <c r="H106" s="69">
        <f t="shared" si="50"/>
        <v>3.7520000000000002</v>
      </c>
      <c r="I106" s="68">
        <f t="shared" si="51"/>
        <v>3.7520000000000002</v>
      </c>
      <c r="J106" s="68">
        <v>0</v>
      </c>
      <c r="K106" s="69">
        <f t="shared" si="42"/>
        <v>0</v>
      </c>
      <c r="L106" s="85">
        <f t="shared" si="52"/>
        <v>0</v>
      </c>
      <c r="M106" s="68" t="e">
        <f>VLOOKUP($A106,[0]!Table,MATCH(M$4,[0]!Curves,0))</f>
        <v>#N/A</v>
      </c>
      <c r="N106" s="69" t="e">
        <f t="shared" si="43"/>
        <v>#N/A</v>
      </c>
      <c r="O106" s="85" t="e">
        <f t="shared" si="53"/>
        <v>#N/A</v>
      </c>
      <c r="P106" s="60"/>
      <c r="Q106" s="85">
        <f t="shared" si="44"/>
        <v>3.7520000000000002</v>
      </c>
      <c r="R106" s="85">
        <f t="shared" si="45"/>
        <v>3.7520000000000002</v>
      </c>
      <c r="S106" s="85">
        <f>Summary!C106</f>
        <v>0</v>
      </c>
      <c r="T106" s="70"/>
      <c r="U106" s="22">
        <f t="shared" si="35"/>
        <v>31</v>
      </c>
      <c r="V106" s="71">
        <f t="shared" si="36"/>
        <v>39995</v>
      </c>
      <c r="W106" s="22">
        <f t="shared" ca="1" si="37"/>
        <v>2933</v>
      </c>
      <c r="X106" s="68">
        <f>VLOOKUP($A106,[0]!Table,MATCH(X$4,[0]!Curves,0))</f>
        <v>5.98240353611659E-2</v>
      </c>
      <c r="Y106" s="72">
        <f t="shared" ca="1" si="38"/>
        <v>0.62291243518691475</v>
      </c>
      <c r="Z106" s="22">
        <f t="shared" si="39"/>
        <v>0</v>
      </c>
      <c r="AA106" s="22">
        <f t="shared" si="40"/>
        <v>0</v>
      </c>
      <c r="AB106" s="73"/>
      <c r="AC106" s="62">
        <f t="shared" ca="1" si="46"/>
        <v>0</v>
      </c>
      <c r="AE106" s="62">
        <f t="shared" ca="1" si="47"/>
        <v>0</v>
      </c>
      <c r="AF106" s="62">
        <f t="shared" ca="1" si="48"/>
        <v>0</v>
      </c>
      <c r="AG106" s="62">
        <f t="shared" ca="1" si="49"/>
        <v>0</v>
      </c>
    </row>
    <row r="107" spans="1:33">
      <c r="A107" s="65">
        <f t="shared" si="41"/>
        <v>40026</v>
      </c>
      <c r="B107" s="66">
        <f>Summary!B107</f>
        <v>0</v>
      </c>
      <c r="C107" s="74"/>
      <c r="D107" s="67">
        <f t="shared" si="32"/>
        <v>0</v>
      </c>
      <c r="E107" s="56">
        <f t="shared" si="33"/>
        <v>0</v>
      </c>
      <c r="F107" s="56">
        <f t="shared" ca="1" si="34"/>
        <v>0</v>
      </c>
      <c r="G107" s="68">
        <f>VLOOKUP($A107,[0]!Table,MATCH(G$4,[0]!Curves,0))</f>
        <v>3.8010000000000002</v>
      </c>
      <c r="H107" s="69">
        <f t="shared" si="50"/>
        <v>3.8010000000000002</v>
      </c>
      <c r="I107" s="68">
        <f t="shared" si="51"/>
        <v>3.8010000000000002</v>
      </c>
      <c r="J107" s="68">
        <v>0</v>
      </c>
      <c r="K107" s="69">
        <f t="shared" si="42"/>
        <v>0</v>
      </c>
      <c r="L107" s="85">
        <f t="shared" si="52"/>
        <v>0</v>
      </c>
      <c r="M107" s="68" t="e">
        <f>VLOOKUP($A107,[0]!Table,MATCH(M$4,[0]!Curves,0))</f>
        <v>#N/A</v>
      </c>
      <c r="N107" s="69" t="e">
        <f t="shared" si="43"/>
        <v>#N/A</v>
      </c>
      <c r="O107" s="85" t="e">
        <f t="shared" si="53"/>
        <v>#N/A</v>
      </c>
      <c r="P107" s="60"/>
      <c r="Q107" s="85">
        <f t="shared" si="44"/>
        <v>3.8010000000000002</v>
      </c>
      <c r="R107" s="85">
        <f t="shared" si="45"/>
        <v>3.8010000000000002</v>
      </c>
      <c r="S107" s="85">
        <f>Summary!C107</f>
        <v>0</v>
      </c>
      <c r="T107" s="70"/>
      <c r="U107" s="22">
        <f t="shared" si="35"/>
        <v>31</v>
      </c>
      <c r="V107" s="71">
        <f t="shared" si="36"/>
        <v>40026</v>
      </c>
      <c r="W107" s="22">
        <f t="shared" ca="1" si="37"/>
        <v>2964</v>
      </c>
      <c r="X107" s="68">
        <f>VLOOKUP($A107,[0]!Table,MATCH(X$4,[0]!Curves,0))</f>
        <v>5.9898762800099099E-2</v>
      </c>
      <c r="Y107" s="72">
        <f t="shared" ca="1" si="38"/>
        <v>0.61943895413968764</v>
      </c>
      <c r="Z107" s="22">
        <f t="shared" si="39"/>
        <v>0</v>
      </c>
      <c r="AA107" s="22">
        <f t="shared" si="40"/>
        <v>0</v>
      </c>
      <c r="AB107" s="73"/>
      <c r="AC107" s="62">
        <f t="shared" ca="1" si="46"/>
        <v>0</v>
      </c>
      <c r="AE107" s="62">
        <f t="shared" ca="1" si="47"/>
        <v>0</v>
      </c>
      <c r="AF107" s="62">
        <f t="shared" ca="1" si="48"/>
        <v>0</v>
      </c>
      <c r="AG107" s="62">
        <f t="shared" ca="1" si="49"/>
        <v>0</v>
      </c>
    </row>
    <row r="108" spans="1:33">
      <c r="A108" s="65">
        <f t="shared" si="41"/>
        <v>40057</v>
      </c>
      <c r="B108" s="66">
        <f>Summary!B108</f>
        <v>0</v>
      </c>
      <c r="C108" s="74"/>
      <c r="D108" s="67">
        <f t="shared" si="32"/>
        <v>0</v>
      </c>
      <c r="E108" s="56">
        <f t="shared" si="33"/>
        <v>0</v>
      </c>
      <c r="F108" s="56">
        <f t="shared" ca="1" si="34"/>
        <v>0</v>
      </c>
      <c r="G108" s="68">
        <f>VLOOKUP($A108,[0]!Table,MATCH(G$4,[0]!Curves,0))</f>
        <v>3.8160000000000003</v>
      </c>
      <c r="H108" s="69">
        <f t="shared" si="50"/>
        <v>3.8160000000000003</v>
      </c>
      <c r="I108" s="68">
        <f t="shared" si="51"/>
        <v>3.8160000000000003</v>
      </c>
      <c r="J108" s="68">
        <v>0</v>
      </c>
      <c r="K108" s="69">
        <f t="shared" si="42"/>
        <v>0</v>
      </c>
      <c r="L108" s="85">
        <f t="shared" si="52"/>
        <v>0</v>
      </c>
      <c r="M108" s="68" t="e">
        <f>VLOOKUP($A108,[0]!Table,MATCH(M$4,[0]!Curves,0))</f>
        <v>#N/A</v>
      </c>
      <c r="N108" s="69" t="e">
        <f t="shared" si="43"/>
        <v>#N/A</v>
      </c>
      <c r="O108" s="85" t="e">
        <f t="shared" si="53"/>
        <v>#N/A</v>
      </c>
      <c r="P108" s="60"/>
      <c r="Q108" s="85">
        <f t="shared" si="44"/>
        <v>3.8160000000000003</v>
      </c>
      <c r="R108" s="85">
        <f t="shared" si="45"/>
        <v>3.8160000000000003</v>
      </c>
      <c r="S108" s="85">
        <f>Summary!C108</f>
        <v>0</v>
      </c>
      <c r="T108" s="70"/>
      <c r="U108" s="22">
        <f t="shared" si="35"/>
        <v>30</v>
      </c>
      <c r="V108" s="71">
        <f t="shared" si="36"/>
        <v>40057</v>
      </c>
      <c r="W108" s="22">
        <f t="shared" ca="1" si="37"/>
        <v>2995</v>
      </c>
      <c r="X108" s="68">
        <f>VLOOKUP($A108,[0]!Table,MATCH(X$4,[0]!Curves,0))</f>
        <v>5.9973490240888605E-2</v>
      </c>
      <c r="Y108" s="72">
        <f t="shared" ca="1" si="38"/>
        <v>0.61597726869418323</v>
      </c>
      <c r="Z108" s="22">
        <f t="shared" si="39"/>
        <v>0</v>
      </c>
      <c r="AA108" s="22">
        <f t="shared" si="40"/>
        <v>0</v>
      </c>
      <c r="AB108" s="73"/>
      <c r="AC108" s="62">
        <f t="shared" ca="1" si="46"/>
        <v>0</v>
      </c>
      <c r="AE108" s="62">
        <f t="shared" ca="1" si="47"/>
        <v>0</v>
      </c>
      <c r="AF108" s="62">
        <f t="shared" ca="1" si="48"/>
        <v>0</v>
      </c>
      <c r="AG108" s="62">
        <f t="shared" ca="1" si="49"/>
        <v>0</v>
      </c>
    </row>
    <row r="109" spans="1:33">
      <c r="A109" s="65">
        <f t="shared" si="41"/>
        <v>40087</v>
      </c>
      <c r="B109" s="66">
        <f>Summary!B109</f>
        <v>0</v>
      </c>
      <c r="C109" s="74"/>
      <c r="D109" s="67">
        <f t="shared" si="32"/>
        <v>0</v>
      </c>
      <c r="E109" s="56">
        <f t="shared" si="33"/>
        <v>0</v>
      </c>
      <c r="F109" s="56">
        <f t="shared" ca="1" si="34"/>
        <v>0</v>
      </c>
      <c r="G109" s="68">
        <f>VLOOKUP($A109,[0]!Table,MATCH(G$4,[0]!Curves,0))</f>
        <v>3.8450000000000002</v>
      </c>
      <c r="H109" s="69">
        <f t="shared" si="50"/>
        <v>3.8450000000000002</v>
      </c>
      <c r="I109" s="68">
        <f t="shared" si="51"/>
        <v>3.8450000000000002</v>
      </c>
      <c r="J109" s="68">
        <v>0</v>
      </c>
      <c r="K109" s="69">
        <f t="shared" si="42"/>
        <v>0</v>
      </c>
      <c r="L109" s="85">
        <f t="shared" si="52"/>
        <v>0</v>
      </c>
      <c r="M109" s="68" t="e">
        <f>VLOOKUP($A109,[0]!Table,MATCH(M$4,[0]!Curves,0))</f>
        <v>#N/A</v>
      </c>
      <c r="N109" s="69" t="e">
        <f t="shared" si="43"/>
        <v>#N/A</v>
      </c>
      <c r="O109" s="85" t="e">
        <f t="shared" si="53"/>
        <v>#N/A</v>
      </c>
      <c r="P109" s="60"/>
      <c r="Q109" s="85">
        <f t="shared" si="44"/>
        <v>3.8450000000000002</v>
      </c>
      <c r="R109" s="85">
        <f t="shared" si="45"/>
        <v>3.8450000000000002</v>
      </c>
      <c r="S109" s="85">
        <f>Summary!C109</f>
        <v>0</v>
      </c>
      <c r="T109" s="70"/>
      <c r="U109" s="22">
        <f t="shared" si="35"/>
        <v>31</v>
      </c>
      <c r="V109" s="71">
        <f t="shared" si="36"/>
        <v>40087</v>
      </c>
      <c r="W109" s="22">
        <f t="shared" ca="1" si="37"/>
        <v>3025</v>
      </c>
      <c r="X109" s="68">
        <f>VLOOKUP($A109,[0]!Table,MATCH(X$4,[0]!Curves,0))</f>
        <v>6.0045807120838707E-2</v>
      </c>
      <c r="Y109" s="72">
        <f t="shared" ca="1" si="38"/>
        <v>0.61263849975543594</v>
      </c>
      <c r="Z109" s="22">
        <f t="shared" si="39"/>
        <v>0</v>
      </c>
      <c r="AA109" s="22">
        <f t="shared" si="40"/>
        <v>0</v>
      </c>
      <c r="AB109" s="73"/>
      <c r="AC109" s="62">
        <f t="shared" ca="1" si="46"/>
        <v>0</v>
      </c>
      <c r="AE109" s="62">
        <f t="shared" ca="1" si="47"/>
        <v>0</v>
      </c>
      <c r="AF109" s="62">
        <f t="shared" ca="1" si="48"/>
        <v>0</v>
      </c>
      <c r="AG109" s="62">
        <f t="shared" ca="1" si="49"/>
        <v>0</v>
      </c>
    </row>
    <row r="110" spans="1:33">
      <c r="A110" s="65">
        <f t="shared" si="41"/>
        <v>40118</v>
      </c>
      <c r="B110" s="66">
        <f>Summary!B110</f>
        <v>0</v>
      </c>
      <c r="C110" s="74"/>
      <c r="D110" s="67">
        <f t="shared" si="32"/>
        <v>0</v>
      </c>
      <c r="E110" s="56">
        <f t="shared" si="33"/>
        <v>0</v>
      </c>
      <c r="F110" s="56">
        <f t="shared" ca="1" si="34"/>
        <v>0</v>
      </c>
      <c r="G110" s="68">
        <f>VLOOKUP($A110,[0]!Table,MATCH(G$4,[0]!Curves,0))</f>
        <v>3.9849999999999999</v>
      </c>
      <c r="H110" s="69">
        <f t="shared" si="50"/>
        <v>3.9849999999999999</v>
      </c>
      <c r="I110" s="68">
        <f t="shared" ref="I110:I129" si="54">H110</f>
        <v>3.9849999999999999</v>
      </c>
      <c r="J110" s="68">
        <v>0</v>
      </c>
      <c r="K110" s="69">
        <f t="shared" si="42"/>
        <v>0</v>
      </c>
      <c r="L110" s="85">
        <f t="shared" ref="L110:L129" si="55">K110</f>
        <v>0</v>
      </c>
      <c r="M110" s="68" t="e">
        <f>VLOOKUP($A110,[0]!Table,MATCH(M$4,[0]!Curves,0))</f>
        <v>#N/A</v>
      </c>
      <c r="N110" s="69" t="e">
        <f t="shared" si="43"/>
        <v>#N/A</v>
      </c>
      <c r="O110" s="85" t="e">
        <f t="shared" ref="O110:O129" si="56">N110</f>
        <v>#N/A</v>
      </c>
      <c r="P110" s="60"/>
      <c r="Q110" s="85">
        <f t="shared" si="44"/>
        <v>3.9849999999999999</v>
      </c>
      <c r="R110" s="85">
        <f t="shared" si="45"/>
        <v>3.9849999999999999</v>
      </c>
      <c r="S110" s="85">
        <f>Summary!C110</f>
        <v>0</v>
      </c>
      <c r="T110" s="70"/>
      <c r="U110" s="22">
        <f t="shared" si="35"/>
        <v>30</v>
      </c>
      <c r="V110" s="71">
        <f t="shared" si="36"/>
        <v>40118</v>
      </c>
      <c r="W110" s="22">
        <f t="shared" ca="1" si="37"/>
        <v>3056</v>
      </c>
      <c r="X110" s="68">
        <f>VLOOKUP($A110,[0]!Table,MATCH(X$4,[0]!Curves,0))</f>
        <v>6.0120534565279105E-2</v>
      </c>
      <c r="Y110" s="72">
        <f t="shared" ca="1" si="38"/>
        <v>0.60920008105536372</v>
      </c>
      <c r="Z110" s="22">
        <f t="shared" si="39"/>
        <v>0</v>
      </c>
      <c r="AA110" s="22">
        <f t="shared" si="40"/>
        <v>0</v>
      </c>
      <c r="AB110" s="73"/>
      <c r="AC110" s="62">
        <f t="shared" ca="1" si="46"/>
        <v>0</v>
      </c>
      <c r="AE110" s="62">
        <f t="shared" ca="1" si="47"/>
        <v>0</v>
      </c>
      <c r="AF110" s="62">
        <f t="shared" ca="1" si="48"/>
        <v>0</v>
      </c>
      <c r="AG110" s="62">
        <f t="shared" ca="1" si="49"/>
        <v>0</v>
      </c>
    </row>
    <row r="111" spans="1:33">
      <c r="A111" s="65">
        <f t="shared" si="41"/>
        <v>40148</v>
      </c>
      <c r="B111" s="66">
        <f>Summary!B111</f>
        <v>0</v>
      </c>
      <c r="C111" s="74"/>
      <c r="D111" s="67">
        <f t="shared" si="32"/>
        <v>0</v>
      </c>
      <c r="E111" s="56">
        <f t="shared" si="33"/>
        <v>0</v>
      </c>
      <c r="F111" s="56">
        <f t="shared" ca="1" si="34"/>
        <v>0</v>
      </c>
      <c r="G111" s="68">
        <f>VLOOKUP($A111,[0]!Table,MATCH(G$4,[0]!Curves,0))</f>
        <v>4.125</v>
      </c>
      <c r="H111" s="69">
        <f t="shared" si="50"/>
        <v>4.125</v>
      </c>
      <c r="I111" s="68">
        <f t="shared" si="54"/>
        <v>4.125</v>
      </c>
      <c r="J111" s="68">
        <v>0</v>
      </c>
      <c r="K111" s="69">
        <f t="shared" si="42"/>
        <v>0</v>
      </c>
      <c r="L111" s="85">
        <f t="shared" si="55"/>
        <v>0</v>
      </c>
      <c r="M111" s="68" t="e">
        <f>VLOOKUP($A111,[0]!Table,MATCH(M$4,[0]!Curves,0))</f>
        <v>#N/A</v>
      </c>
      <c r="N111" s="69" t="e">
        <f t="shared" si="43"/>
        <v>#N/A</v>
      </c>
      <c r="O111" s="85" t="e">
        <f t="shared" si="56"/>
        <v>#N/A</v>
      </c>
      <c r="P111" s="60"/>
      <c r="Q111" s="85">
        <f t="shared" si="44"/>
        <v>4.125</v>
      </c>
      <c r="R111" s="85">
        <f t="shared" si="45"/>
        <v>4.125</v>
      </c>
      <c r="S111" s="85">
        <f>Summary!C111</f>
        <v>0</v>
      </c>
      <c r="T111" s="70"/>
      <c r="U111" s="22">
        <f t="shared" si="35"/>
        <v>31</v>
      </c>
      <c r="V111" s="71">
        <f t="shared" si="36"/>
        <v>40148</v>
      </c>
      <c r="W111" s="22">
        <f t="shared" ca="1" si="37"/>
        <v>3086</v>
      </c>
      <c r="X111" s="68">
        <f>VLOOKUP($A111,[0]!Table,MATCH(X$4,[0]!Curves,0))</f>
        <v>6.0192851448761998E-2</v>
      </c>
      <c r="Y111" s="72">
        <f t="shared" ca="1" si="38"/>
        <v>0.60588386310026565</v>
      </c>
      <c r="Z111" s="22">
        <f t="shared" si="39"/>
        <v>0</v>
      </c>
      <c r="AA111" s="22">
        <f t="shared" si="40"/>
        <v>0</v>
      </c>
      <c r="AB111" s="73"/>
      <c r="AC111" s="62">
        <f t="shared" ca="1" si="46"/>
        <v>0</v>
      </c>
      <c r="AE111" s="62">
        <f t="shared" ca="1" si="47"/>
        <v>0</v>
      </c>
      <c r="AF111" s="62">
        <f t="shared" ca="1" si="48"/>
        <v>0</v>
      </c>
      <c r="AG111" s="62">
        <f t="shared" ca="1" si="49"/>
        <v>0</v>
      </c>
    </row>
    <row r="112" spans="1:33">
      <c r="A112" s="65">
        <f t="shared" si="41"/>
        <v>40179</v>
      </c>
      <c r="B112" s="66">
        <f>Summary!B112</f>
        <v>0</v>
      </c>
      <c r="C112" s="74"/>
      <c r="D112" s="67">
        <f t="shared" si="32"/>
        <v>0</v>
      </c>
      <c r="E112" s="56">
        <f t="shared" si="33"/>
        <v>0</v>
      </c>
      <c r="F112" s="56">
        <f t="shared" ca="1" si="34"/>
        <v>0</v>
      </c>
      <c r="G112" s="68">
        <f>VLOOKUP($A112,[0]!Table,MATCH(G$4,[0]!Curves,0))</f>
        <v>4.2350000000000003</v>
      </c>
      <c r="H112" s="69">
        <f t="shared" si="50"/>
        <v>4.2350000000000003</v>
      </c>
      <c r="I112" s="68">
        <f t="shared" si="54"/>
        <v>4.2350000000000003</v>
      </c>
      <c r="J112" s="68">
        <v>0</v>
      </c>
      <c r="K112" s="69">
        <f t="shared" si="42"/>
        <v>0</v>
      </c>
      <c r="L112" s="85">
        <f t="shared" si="55"/>
        <v>0</v>
      </c>
      <c r="M112" s="68" t="e">
        <f>VLOOKUP($A112,[0]!Table,MATCH(M$4,[0]!Curves,0))</f>
        <v>#N/A</v>
      </c>
      <c r="N112" s="69" t="e">
        <f t="shared" si="43"/>
        <v>#N/A</v>
      </c>
      <c r="O112" s="85" t="e">
        <f t="shared" si="56"/>
        <v>#N/A</v>
      </c>
      <c r="P112" s="60"/>
      <c r="Q112" s="85">
        <f t="shared" si="44"/>
        <v>4.2350000000000003</v>
      </c>
      <c r="R112" s="85">
        <f t="shared" si="45"/>
        <v>4.2350000000000003</v>
      </c>
      <c r="S112" s="85">
        <f>Summary!C112</f>
        <v>0</v>
      </c>
      <c r="T112" s="70"/>
      <c r="U112" s="22">
        <f t="shared" si="35"/>
        <v>31</v>
      </c>
      <c r="V112" s="71">
        <f t="shared" si="36"/>
        <v>40179</v>
      </c>
      <c r="W112" s="22">
        <f t="shared" ca="1" si="37"/>
        <v>3117</v>
      </c>
      <c r="X112" s="68">
        <f>VLOOKUP($A112,[0]!Table,MATCH(X$4,[0]!Curves,0))</f>
        <v>6.0267578896853198E-2</v>
      </c>
      <c r="Y112" s="72">
        <f t="shared" ca="1" si="38"/>
        <v>0.60246878197410803</v>
      </c>
      <c r="Z112" s="22">
        <f t="shared" si="39"/>
        <v>0</v>
      </c>
      <c r="AA112" s="22">
        <f t="shared" si="40"/>
        <v>0</v>
      </c>
      <c r="AB112" s="73"/>
      <c r="AC112" s="62">
        <f t="shared" ca="1" si="46"/>
        <v>0</v>
      </c>
      <c r="AE112" s="62">
        <f t="shared" ca="1" si="47"/>
        <v>0</v>
      </c>
      <c r="AF112" s="62">
        <f t="shared" ca="1" si="48"/>
        <v>0</v>
      </c>
      <c r="AG112" s="62">
        <f t="shared" ca="1" si="49"/>
        <v>0</v>
      </c>
    </row>
    <row r="113" spans="1:33">
      <c r="A113" s="65">
        <f t="shared" si="41"/>
        <v>40210</v>
      </c>
      <c r="B113" s="66">
        <f>Summary!B113</f>
        <v>0</v>
      </c>
      <c r="C113" s="74"/>
      <c r="D113" s="67">
        <f t="shared" si="32"/>
        <v>0</v>
      </c>
      <c r="E113" s="56">
        <f t="shared" si="33"/>
        <v>0</v>
      </c>
      <c r="F113" s="56">
        <f t="shared" ca="1" si="34"/>
        <v>0</v>
      </c>
      <c r="G113" s="68">
        <f>VLOOKUP($A113,[0]!Table,MATCH(G$4,[0]!Curves,0))</f>
        <v>4.117</v>
      </c>
      <c r="H113" s="69">
        <f t="shared" si="50"/>
        <v>4.117</v>
      </c>
      <c r="I113" s="68">
        <f t="shared" si="54"/>
        <v>4.117</v>
      </c>
      <c r="J113" s="68">
        <v>0</v>
      </c>
      <c r="K113" s="69">
        <f t="shared" si="42"/>
        <v>0</v>
      </c>
      <c r="L113" s="85">
        <f t="shared" si="55"/>
        <v>0</v>
      </c>
      <c r="M113" s="68" t="e">
        <f>VLOOKUP($A113,[0]!Table,MATCH(M$4,[0]!Curves,0))</f>
        <v>#N/A</v>
      </c>
      <c r="N113" s="69" t="e">
        <f t="shared" si="43"/>
        <v>#N/A</v>
      </c>
      <c r="O113" s="85" t="e">
        <f t="shared" si="56"/>
        <v>#N/A</v>
      </c>
      <c r="P113" s="60"/>
      <c r="Q113" s="85">
        <f t="shared" si="44"/>
        <v>4.117</v>
      </c>
      <c r="R113" s="85">
        <f t="shared" si="45"/>
        <v>4.117</v>
      </c>
      <c r="S113" s="85">
        <f>Summary!C113</f>
        <v>0</v>
      </c>
      <c r="T113" s="70"/>
      <c r="U113" s="22">
        <f t="shared" si="35"/>
        <v>28</v>
      </c>
      <c r="V113" s="71">
        <f t="shared" si="36"/>
        <v>40210</v>
      </c>
      <c r="W113" s="22">
        <f t="shared" ca="1" si="37"/>
        <v>3148</v>
      </c>
      <c r="X113" s="68">
        <f>VLOOKUP($A113,[0]!Table,MATCH(X$4,[0]!Curves,0))</f>
        <v>6.03423063467994E-2</v>
      </c>
      <c r="Y113" s="72">
        <f t="shared" ca="1" si="38"/>
        <v>0.59906558673978572</v>
      </c>
      <c r="Z113" s="22">
        <f t="shared" si="39"/>
        <v>0</v>
      </c>
      <c r="AA113" s="22">
        <f t="shared" si="40"/>
        <v>0</v>
      </c>
      <c r="AB113" s="73"/>
      <c r="AC113" s="62">
        <f t="shared" ca="1" si="46"/>
        <v>0</v>
      </c>
      <c r="AE113" s="62">
        <f t="shared" ca="1" si="47"/>
        <v>0</v>
      </c>
      <c r="AF113" s="62">
        <f t="shared" ca="1" si="48"/>
        <v>0</v>
      </c>
      <c r="AG113" s="62">
        <f t="shared" ca="1" si="49"/>
        <v>0</v>
      </c>
    </row>
    <row r="114" spans="1:33">
      <c r="A114" s="65">
        <f t="shared" si="41"/>
        <v>40238</v>
      </c>
      <c r="B114" s="66">
        <f>Summary!B114</f>
        <v>0</v>
      </c>
      <c r="C114" s="74"/>
      <c r="D114" s="67">
        <f t="shared" si="32"/>
        <v>0</v>
      </c>
      <c r="E114" s="56">
        <f t="shared" si="33"/>
        <v>0</v>
      </c>
      <c r="F114" s="56">
        <f t="shared" ca="1" si="34"/>
        <v>0</v>
      </c>
      <c r="G114" s="68">
        <f>VLOOKUP($A114,[0]!Table,MATCH(G$4,[0]!Curves,0))</f>
        <v>3.984</v>
      </c>
      <c r="H114" s="69">
        <f t="shared" si="50"/>
        <v>3.984</v>
      </c>
      <c r="I114" s="68">
        <f t="shared" si="54"/>
        <v>3.984</v>
      </c>
      <c r="J114" s="68">
        <v>0</v>
      </c>
      <c r="K114" s="69">
        <f t="shared" si="42"/>
        <v>0</v>
      </c>
      <c r="L114" s="85">
        <f t="shared" si="55"/>
        <v>0</v>
      </c>
      <c r="M114" s="68" t="e">
        <f>VLOOKUP($A114,[0]!Table,MATCH(M$4,[0]!Curves,0))</f>
        <v>#N/A</v>
      </c>
      <c r="N114" s="69" t="e">
        <f t="shared" si="43"/>
        <v>#N/A</v>
      </c>
      <c r="O114" s="85" t="e">
        <f t="shared" si="56"/>
        <v>#N/A</v>
      </c>
      <c r="P114" s="60"/>
      <c r="Q114" s="85">
        <f t="shared" si="44"/>
        <v>3.984</v>
      </c>
      <c r="R114" s="85">
        <f t="shared" si="45"/>
        <v>3.984</v>
      </c>
      <c r="S114" s="85">
        <f>Summary!C114</f>
        <v>0</v>
      </c>
      <c r="T114" s="70"/>
      <c r="U114" s="22">
        <f t="shared" si="35"/>
        <v>31</v>
      </c>
      <c r="V114" s="71">
        <f t="shared" si="36"/>
        <v>40238</v>
      </c>
      <c r="W114" s="22">
        <f t="shared" ca="1" si="37"/>
        <v>3176</v>
      </c>
      <c r="X114" s="68">
        <f>VLOOKUP($A114,[0]!Table,MATCH(X$4,[0]!Curves,0))</f>
        <v>6.0409802109636E-2</v>
      </c>
      <c r="Y114" s="72">
        <f t="shared" ca="1" si="38"/>
        <v>0.59600196304218589</v>
      </c>
      <c r="Z114" s="22">
        <f t="shared" si="39"/>
        <v>0</v>
      </c>
      <c r="AA114" s="22">
        <f t="shared" si="40"/>
        <v>0</v>
      </c>
      <c r="AB114" s="73"/>
      <c r="AC114" s="62">
        <f t="shared" ca="1" si="46"/>
        <v>0</v>
      </c>
      <c r="AE114" s="62">
        <f t="shared" ca="1" si="47"/>
        <v>0</v>
      </c>
      <c r="AF114" s="62">
        <f t="shared" ca="1" si="48"/>
        <v>0</v>
      </c>
      <c r="AG114" s="62">
        <f t="shared" ca="1" si="49"/>
        <v>0</v>
      </c>
    </row>
    <row r="115" spans="1:33">
      <c r="A115" s="65">
        <f t="shared" si="41"/>
        <v>40269</v>
      </c>
      <c r="B115" s="66">
        <f>Summary!B115</f>
        <v>0</v>
      </c>
      <c r="C115" s="74"/>
      <c r="D115" s="67">
        <f t="shared" si="32"/>
        <v>0</v>
      </c>
      <c r="E115" s="56">
        <f t="shared" si="33"/>
        <v>0</v>
      </c>
      <c r="F115" s="56">
        <f t="shared" ca="1" si="34"/>
        <v>0</v>
      </c>
      <c r="G115" s="68">
        <f>VLOOKUP($A115,[0]!Table,MATCH(G$4,[0]!Curves,0))</f>
        <v>3.7640000000000002</v>
      </c>
      <c r="H115" s="69">
        <f t="shared" si="50"/>
        <v>3.7640000000000002</v>
      </c>
      <c r="I115" s="68">
        <f t="shared" si="54"/>
        <v>3.7640000000000002</v>
      </c>
      <c r="J115" s="68">
        <v>0</v>
      </c>
      <c r="K115" s="69">
        <f t="shared" si="42"/>
        <v>0</v>
      </c>
      <c r="L115" s="85">
        <f t="shared" si="55"/>
        <v>0</v>
      </c>
      <c r="M115" s="68" t="e">
        <f>VLOOKUP($A115,[0]!Table,MATCH(M$4,[0]!Curves,0))</f>
        <v>#N/A</v>
      </c>
      <c r="N115" s="69" t="e">
        <f t="shared" si="43"/>
        <v>#N/A</v>
      </c>
      <c r="O115" s="85" t="e">
        <f t="shared" si="56"/>
        <v>#N/A</v>
      </c>
      <c r="P115" s="60"/>
      <c r="Q115" s="85">
        <f t="shared" si="44"/>
        <v>3.7640000000000002</v>
      </c>
      <c r="R115" s="85">
        <f t="shared" si="45"/>
        <v>3.7640000000000002</v>
      </c>
      <c r="S115" s="85">
        <f>Summary!C115</f>
        <v>0</v>
      </c>
      <c r="T115" s="70"/>
      <c r="U115" s="22">
        <f t="shared" si="35"/>
        <v>30</v>
      </c>
      <c r="V115" s="71">
        <f t="shared" si="36"/>
        <v>40269</v>
      </c>
      <c r="W115" s="22">
        <f t="shared" ca="1" si="37"/>
        <v>3207</v>
      </c>
      <c r="X115" s="68">
        <f>VLOOKUP($A115,[0]!Table,MATCH(X$4,[0]!Curves,0))</f>
        <v>6.0484529563112704E-2</v>
      </c>
      <c r="Y115" s="72">
        <f t="shared" ca="1" si="38"/>
        <v>0.59262143497725017</v>
      </c>
      <c r="Z115" s="22">
        <f t="shared" si="39"/>
        <v>0</v>
      </c>
      <c r="AA115" s="22">
        <f t="shared" si="40"/>
        <v>0</v>
      </c>
      <c r="AB115" s="73"/>
      <c r="AC115" s="62">
        <f t="shared" ca="1" si="46"/>
        <v>0</v>
      </c>
      <c r="AE115" s="62">
        <f t="shared" ca="1" si="47"/>
        <v>0</v>
      </c>
      <c r="AF115" s="62">
        <f t="shared" ca="1" si="48"/>
        <v>0</v>
      </c>
      <c r="AG115" s="62">
        <f t="shared" ca="1" si="49"/>
        <v>0</v>
      </c>
    </row>
    <row r="116" spans="1:33">
      <c r="A116" s="65">
        <f t="shared" si="41"/>
        <v>40299</v>
      </c>
      <c r="B116" s="66">
        <f>Summary!B116</f>
        <v>0</v>
      </c>
      <c r="C116" s="74"/>
      <c r="D116" s="67">
        <f t="shared" si="32"/>
        <v>0</v>
      </c>
      <c r="E116" s="56">
        <f t="shared" si="33"/>
        <v>0</v>
      </c>
      <c r="F116" s="56">
        <f t="shared" ca="1" si="34"/>
        <v>0</v>
      </c>
      <c r="G116" s="68">
        <f>VLOOKUP($A116,[0]!Table,MATCH(G$4,[0]!Curves,0))</f>
        <v>3.754</v>
      </c>
      <c r="H116" s="69">
        <f t="shared" si="50"/>
        <v>3.754</v>
      </c>
      <c r="I116" s="68">
        <f t="shared" si="54"/>
        <v>3.754</v>
      </c>
      <c r="J116" s="68">
        <v>0</v>
      </c>
      <c r="K116" s="69">
        <f t="shared" si="42"/>
        <v>0</v>
      </c>
      <c r="L116" s="85">
        <f t="shared" si="55"/>
        <v>0</v>
      </c>
      <c r="M116" s="68" t="e">
        <f>VLOOKUP($A116,[0]!Table,MATCH(M$4,[0]!Curves,0))</f>
        <v>#N/A</v>
      </c>
      <c r="N116" s="69" t="e">
        <f t="shared" si="43"/>
        <v>#N/A</v>
      </c>
      <c r="O116" s="85" t="e">
        <f t="shared" si="56"/>
        <v>#N/A</v>
      </c>
      <c r="P116" s="60"/>
      <c r="Q116" s="85">
        <f t="shared" si="44"/>
        <v>3.754</v>
      </c>
      <c r="R116" s="85">
        <f t="shared" si="45"/>
        <v>3.754</v>
      </c>
      <c r="S116" s="85">
        <f>Summary!C116</f>
        <v>0</v>
      </c>
      <c r="T116" s="70"/>
      <c r="U116" s="22">
        <f t="shared" si="35"/>
        <v>31</v>
      </c>
      <c r="V116" s="71">
        <f t="shared" si="36"/>
        <v>40299</v>
      </c>
      <c r="W116" s="22">
        <f t="shared" ca="1" si="37"/>
        <v>3237</v>
      </c>
      <c r="X116" s="68">
        <f>VLOOKUP($A116,[0]!Table,MATCH(X$4,[0]!Curves,0))</f>
        <v>6.0556846455340499E-2</v>
      </c>
      <c r="Y116" s="72">
        <f t="shared" ca="1" si="38"/>
        <v>0.58936131769196187</v>
      </c>
      <c r="Z116" s="22">
        <f t="shared" si="39"/>
        <v>0</v>
      </c>
      <c r="AA116" s="22">
        <f t="shared" si="40"/>
        <v>0</v>
      </c>
      <c r="AB116" s="73"/>
      <c r="AC116" s="62">
        <f t="shared" ca="1" si="46"/>
        <v>0</v>
      </c>
      <c r="AE116" s="62">
        <f t="shared" ca="1" si="47"/>
        <v>0</v>
      </c>
      <c r="AF116" s="62">
        <f t="shared" ca="1" si="48"/>
        <v>0</v>
      </c>
      <c r="AG116" s="62">
        <f t="shared" ca="1" si="49"/>
        <v>0</v>
      </c>
    </row>
    <row r="117" spans="1:33">
      <c r="A117" s="65">
        <f t="shared" si="41"/>
        <v>40330</v>
      </c>
      <c r="B117" s="66">
        <f>Summary!B117</f>
        <v>0</v>
      </c>
      <c r="C117" s="74"/>
      <c r="D117" s="67">
        <f t="shared" si="32"/>
        <v>0</v>
      </c>
      <c r="E117" s="56">
        <f t="shared" si="33"/>
        <v>0</v>
      </c>
      <c r="F117" s="56">
        <f t="shared" ca="1" si="34"/>
        <v>0</v>
      </c>
      <c r="G117" s="68">
        <f>VLOOKUP($A117,[0]!Table,MATCH(G$4,[0]!Curves,0))</f>
        <v>3.79</v>
      </c>
      <c r="H117" s="69">
        <f t="shared" si="50"/>
        <v>3.79</v>
      </c>
      <c r="I117" s="68">
        <f t="shared" si="54"/>
        <v>3.79</v>
      </c>
      <c r="J117" s="68">
        <v>0</v>
      </c>
      <c r="K117" s="69">
        <f t="shared" si="42"/>
        <v>0</v>
      </c>
      <c r="L117" s="85">
        <f t="shared" si="55"/>
        <v>0</v>
      </c>
      <c r="M117" s="68" t="e">
        <f>VLOOKUP($A117,[0]!Table,MATCH(M$4,[0]!Curves,0))</f>
        <v>#N/A</v>
      </c>
      <c r="N117" s="69" t="e">
        <f t="shared" si="43"/>
        <v>#N/A</v>
      </c>
      <c r="O117" s="85" t="e">
        <f t="shared" si="56"/>
        <v>#N/A</v>
      </c>
      <c r="P117" s="60"/>
      <c r="Q117" s="85">
        <f t="shared" si="44"/>
        <v>3.79</v>
      </c>
      <c r="R117" s="85">
        <f t="shared" si="45"/>
        <v>3.79</v>
      </c>
      <c r="S117" s="85">
        <f>Summary!C117</f>
        <v>0</v>
      </c>
      <c r="T117" s="70"/>
      <c r="U117" s="22">
        <f t="shared" si="35"/>
        <v>30</v>
      </c>
      <c r="V117" s="71">
        <f t="shared" si="36"/>
        <v>40330</v>
      </c>
      <c r="W117" s="22">
        <f t="shared" ca="1" si="37"/>
        <v>3268</v>
      </c>
      <c r="X117" s="68">
        <f>VLOOKUP($A117,[0]!Table,MATCH(X$4,[0]!Curves,0))</f>
        <v>6.0631573912467603E-2</v>
      </c>
      <c r="Y117" s="72">
        <f t="shared" ca="1" si="38"/>
        <v>0.58600428476027389</v>
      </c>
      <c r="Z117" s="22">
        <f t="shared" si="39"/>
        <v>0</v>
      </c>
      <c r="AA117" s="22">
        <f t="shared" si="40"/>
        <v>0</v>
      </c>
      <c r="AB117" s="73"/>
      <c r="AC117" s="62">
        <f t="shared" ca="1" si="46"/>
        <v>0</v>
      </c>
      <c r="AE117" s="62">
        <f t="shared" ca="1" si="47"/>
        <v>0</v>
      </c>
      <c r="AF117" s="62">
        <f t="shared" ca="1" si="48"/>
        <v>0</v>
      </c>
      <c r="AG117" s="62">
        <f t="shared" ca="1" si="49"/>
        <v>0</v>
      </c>
    </row>
    <row r="118" spans="1:33">
      <c r="A118" s="65">
        <f t="shared" si="41"/>
        <v>40360</v>
      </c>
      <c r="B118" s="66">
        <f>Summary!B118</f>
        <v>0</v>
      </c>
      <c r="C118" s="74"/>
      <c r="D118" s="67">
        <f t="shared" si="32"/>
        <v>0</v>
      </c>
      <c r="E118" s="56">
        <f t="shared" si="33"/>
        <v>0</v>
      </c>
      <c r="F118" s="56">
        <f t="shared" ca="1" si="34"/>
        <v>0</v>
      </c>
      <c r="G118" s="68">
        <f>VLOOKUP($A118,[0]!Table,MATCH(G$4,[0]!Curves,0))</f>
        <v>3.8220000000000001</v>
      </c>
      <c r="H118" s="69">
        <f t="shared" si="50"/>
        <v>3.8220000000000001</v>
      </c>
      <c r="I118" s="68">
        <f t="shared" si="54"/>
        <v>3.8220000000000001</v>
      </c>
      <c r="J118" s="68">
        <v>0</v>
      </c>
      <c r="K118" s="69">
        <f t="shared" si="42"/>
        <v>0</v>
      </c>
      <c r="L118" s="85">
        <f t="shared" si="55"/>
        <v>0</v>
      </c>
      <c r="M118" s="68" t="e">
        <f>VLOOKUP($A118,[0]!Table,MATCH(M$4,[0]!Curves,0))</f>
        <v>#N/A</v>
      </c>
      <c r="N118" s="69" t="e">
        <f t="shared" si="43"/>
        <v>#N/A</v>
      </c>
      <c r="O118" s="85" t="e">
        <f t="shared" si="56"/>
        <v>#N/A</v>
      </c>
      <c r="P118" s="60"/>
      <c r="Q118" s="85">
        <f t="shared" si="44"/>
        <v>3.8220000000000001</v>
      </c>
      <c r="R118" s="85">
        <f t="shared" si="45"/>
        <v>3.8220000000000001</v>
      </c>
      <c r="S118" s="85">
        <f>Summary!C118</f>
        <v>0</v>
      </c>
      <c r="T118" s="70"/>
      <c r="U118" s="22">
        <f t="shared" si="35"/>
        <v>31</v>
      </c>
      <c r="V118" s="71">
        <f t="shared" si="36"/>
        <v>40360</v>
      </c>
      <c r="W118" s="22">
        <f t="shared" ca="1" si="37"/>
        <v>3298</v>
      </c>
      <c r="X118" s="68">
        <f>VLOOKUP($A118,[0]!Table,MATCH(X$4,[0]!Curves,0))</f>
        <v>6.0703890808227398E-2</v>
      </c>
      <c r="Y118" s="72">
        <f t="shared" ca="1" si="38"/>
        <v>0.5827669325606134</v>
      </c>
      <c r="Z118" s="22">
        <f t="shared" si="39"/>
        <v>0</v>
      </c>
      <c r="AA118" s="22">
        <f t="shared" si="40"/>
        <v>0</v>
      </c>
      <c r="AB118" s="73"/>
      <c r="AC118" s="62">
        <f t="shared" ca="1" si="46"/>
        <v>0</v>
      </c>
      <c r="AE118" s="62">
        <f t="shared" ca="1" si="47"/>
        <v>0</v>
      </c>
      <c r="AF118" s="62">
        <f t="shared" ca="1" si="48"/>
        <v>0</v>
      </c>
      <c r="AG118" s="62">
        <f t="shared" ca="1" si="49"/>
        <v>0</v>
      </c>
    </row>
    <row r="119" spans="1:33">
      <c r="A119" s="65">
        <f t="shared" si="41"/>
        <v>40391</v>
      </c>
      <c r="B119" s="66">
        <f>Summary!B119</f>
        <v>0</v>
      </c>
      <c r="C119" s="74"/>
      <c r="D119" s="67">
        <f t="shared" si="32"/>
        <v>0</v>
      </c>
      <c r="E119" s="56">
        <f t="shared" si="33"/>
        <v>0</v>
      </c>
      <c r="F119" s="56">
        <f t="shared" ca="1" si="34"/>
        <v>0</v>
      </c>
      <c r="G119" s="68">
        <f>VLOOKUP($A119,[0]!Table,MATCH(G$4,[0]!Curves,0))</f>
        <v>3.871</v>
      </c>
      <c r="H119" s="69">
        <f t="shared" si="50"/>
        <v>3.871</v>
      </c>
      <c r="I119" s="68">
        <f t="shared" si="54"/>
        <v>3.871</v>
      </c>
      <c r="J119" s="68">
        <v>0</v>
      </c>
      <c r="K119" s="69">
        <f t="shared" si="42"/>
        <v>0</v>
      </c>
      <c r="L119" s="85">
        <f t="shared" si="55"/>
        <v>0</v>
      </c>
      <c r="M119" s="68" t="e">
        <f>VLOOKUP($A119,[0]!Table,MATCH(M$4,[0]!Curves,0))</f>
        <v>#N/A</v>
      </c>
      <c r="N119" s="69" t="e">
        <f t="shared" si="43"/>
        <v>#N/A</v>
      </c>
      <c r="O119" s="85" t="e">
        <f t="shared" si="56"/>
        <v>#N/A</v>
      </c>
      <c r="P119" s="60"/>
      <c r="Q119" s="85">
        <f t="shared" si="44"/>
        <v>3.871</v>
      </c>
      <c r="R119" s="85">
        <f t="shared" si="45"/>
        <v>3.871</v>
      </c>
      <c r="S119" s="85">
        <f>Summary!C119</f>
        <v>0</v>
      </c>
      <c r="T119" s="70"/>
      <c r="U119" s="22">
        <f t="shared" si="35"/>
        <v>31</v>
      </c>
      <c r="V119" s="71">
        <f t="shared" si="36"/>
        <v>40391</v>
      </c>
      <c r="W119" s="22">
        <f t="shared" ca="1" si="37"/>
        <v>3329</v>
      </c>
      <c r="X119" s="68">
        <f>VLOOKUP($A119,[0]!Table,MATCH(X$4,[0]!Curves,0))</f>
        <v>6.0778618269004402E-2</v>
      </c>
      <c r="Y119" s="72">
        <f t="shared" ca="1" si="38"/>
        <v>0.57943345132251034</v>
      </c>
      <c r="Z119" s="22">
        <f t="shared" si="39"/>
        <v>0</v>
      </c>
      <c r="AA119" s="22">
        <f t="shared" si="40"/>
        <v>0</v>
      </c>
      <c r="AB119" s="73"/>
      <c r="AC119" s="62">
        <f t="shared" ca="1" si="46"/>
        <v>0</v>
      </c>
      <c r="AE119" s="62">
        <f t="shared" ca="1" si="47"/>
        <v>0</v>
      </c>
      <c r="AF119" s="62">
        <f t="shared" ca="1" si="48"/>
        <v>0</v>
      </c>
      <c r="AG119" s="62">
        <f t="shared" ca="1" si="49"/>
        <v>0</v>
      </c>
    </row>
    <row r="120" spans="1:33">
      <c r="A120" s="65">
        <f t="shared" si="41"/>
        <v>40422</v>
      </c>
      <c r="B120" s="66">
        <f>Summary!B120</f>
        <v>0</v>
      </c>
      <c r="C120" s="74"/>
      <c r="D120" s="67">
        <f t="shared" si="32"/>
        <v>0</v>
      </c>
      <c r="E120" s="56">
        <f t="shared" si="33"/>
        <v>0</v>
      </c>
      <c r="F120" s="56">
        <f t="shared" ca="1" si="34"/>
        <v>0</v>
      </c>
      <c r="G120" s="68">
        <f>VLOOKUP($A120,[0]!Table,MATCH(G$4,[0]!Curves,0))</f>
        <v>3.8860000000000001</v>
      </c>
      <c r="H120" s="69">
        <f t="shared" si="50"/>
        <v>3.8860000000000001</v>
      </c>
      <c r="I120" s="68">
        <f t="shared" si="54"/>
        <v>3.8860000000000001</v>
      </c>
      <c r="J120" s="68">
        <v>0</v>
      </c>
      <c r="K120" s="69">
        <f t="shared" si="42"/>
        <v>0</v>
      </c>
      <c r="L120" s="85">
        <f t="shared" si="55"/>
        <v>0</v>
      </c>
      <c r="M120" s="68" t="e">
        <f>VLOOKUP($A120,[0]!Table,MATCH(M$4,[0]!Curves,0))</f>
        <v>#N/A</v>
      </c>
      <c r="N120" s="69" t="e">
        <f t="shared" si="43"/>
        <v>#N/A</v>
      </c>
      <c r="O120" s="85" t="e">
        <f t="shared" si="56"/>
        <v>#N/A</v>
      </c>
      <c r="P120" s="60"/>
      <c r="Q120" s="85">
        <f t="shared" si="44"/>
        <v>3.8860000000000001</v>
      </c>
      <c r="R120" s="85">
        <f t="shared" si="45"/>
        <v>3.8860000000000001</v>
      </c>
      <c r="S120" s="85">
        <f>Summary!C120</f>
        <v>0</v>
      </c>
      <c r="T120" s="70"/>
      <c r="U120" s="22">
        <f t="shared" si="35"/>
        <v>30</v>
      </c>
      <c r="V120" s="71">
        <f t="shared" si="36"/>
        <v>40422</v>
      </c>
      <c r="W120" s="22">
        <f t="shared" ca="1" si="37"/>
        <v>3360</v>
      </c>
      <c r="X120" s="68">
        <f>VLOOKUP($A120,[0]!Table,MATCH(X$4,[0]!Curves,0))</f>
        <v>6.0853345731635998E-2</v>
      </c>
      <c r="Y120" s="72">
        <f t="shared" ca="1" si="38"/>
        <v>0.57611195936174231</v>
      </c>
      <c r="Z120" s="22">
        <f t="shared" si="39"/>
        <v>0</v>
      </c>
      <c r="AA120" s="22">
        <f t="shared" si="40"/>
        <v>0</v>
      </c>
      <c r="AB120" s="73"/>
      <c r="AC120" s="62">
        <f t="shared" ca="1" si="46"/>
        <v>0</v>
      </c>
      <c r="AE120" s="62">
        <f t="shared" ca="1" si="47"/>
        <v>0</v>
      </c>
      <c r="AF120" s="62">
        <f t="shared" ca="1" si="48"/>
        <v>0</v>
      </c>
      <c r="AG120" s="62">
        <f t="shared" ca="1" si="49"/>
        <v>0</v>
      </c>
    </row>
    <row r="121" spans="1:33">
      <c r="A121" s="65">
        <f t="shared" si="41"/>
        <v>40452</v>
      </c>
      <c r="B121" s="66">
        <f>Summary!B121</f>
        <v>0</v>
      </c>
      <c r="C121" s="74"/>
      <c r="D121" s="67">
        <f t="shared" si="32"/>
        <v>0</v>
      </c>
      <c r="E121" s="56">
        <f t="shared" si="33"/>
        <v>0</v>
      </c>
      <c r="F121" s="56">
        <f t="shared" ca="1" si="34"/>
        <v>0</v>
      </c>
      <c r="G121" s="68">
        <f>VLOOKUP($A121,[0]!Table,MATCH(G$4,[0]!Curves,0))</f>
        <v>3.915</v>
      </c>
      <c r="H121" s="69">
        <f t="shared" si="50"/>
        <v>3.915</v>
      </c>
      <c r="I121" s="68">
        <f t="shared" si="54"/>
        <v>3.915</v>
      </c>
      <c r="J121" s="68">
        <v>0</v>
      </c>
      <c r="K121" s="69">
        <f t="shared" si="42"/>
        <v>0</v>
      </c>
      <c r="L121" s="85">
        <f t="shared" si="55"/>
        <v>0</v>
      </c>
      <c r="M121" s="68" t="e">
        <f>VLOOKUP($A121,[0]!Table,MATCH(M$4,[0]!Curves,0))</f>
        <v>#N/A</v>
      </c>
      <c r="N121" s="69" t="e">
        <f t="shared" si="43"/>
        <v>#N/A</v>
      </c>
      <c r="O121" s="85" t="e">
        <f t="shared" si="56"/>
        <v>#N/A</v>
      </c>
      <c r="P121" s="60"/>
      <c r="Q121" s="85">
        <f t="shared" si="44"/>
        <v>3.915</v>
      </c>
      <c r="R121" s="85">
        <f t="shared" si="45"/>
        <v>3.915</v>
      </c>
      <c r="S121" s="85">
        <f>Summary!C121</f>
        <v>0</v>
      </c>
      <c r="T121" s="70"/>
      <c r="U121" s="22">
        <f t="shared" si="35"/>
        <v>31</v>
      </c>
      <c r="V121" s="71">
        <f t="shared" si="36"/>
        <v>40452</v>
      </c>
      <c r="W121" s="22">
        <f t="shared" ca="1" si="37"/>
        <v>3390</v>
      </c>
      <c r="X121" s="68">
        <f>VLOOKUP($A121,[0]!Table,MATCH(X$4,[0]!Curves,0))</f>
        <v>6.0925662632722602E-2</v>
      </c>
      <c r="Y121" s="72">
        <f t="shared" ca="1" si="38"/>
        <v>0.57290903997985188</v>
      </c>
      <c r="Z121" s="22">
        <f t="shared" si="39"/>
        <v>0</v>
      </c>
      <c r="AA121" s="22">
        <f t="shared" si="40"/>
        <v>0</v>
      </c>
      <c r="AB121" s="73"/>
      <c r="AC121" s="62">
        <f t="shared" ca="1" si="46"/>
        <v>0</v>
      </c>
      <c r="AE121" s="62">
        <f t="shared" ca="1" si="47"/>
        <v>0</v>
      </c>
      <c r="AF121" s="62">
        <f t="shared" ca="1" si="48"/>
        <v>0</v>
      </c>
      <c r="AG121" s="62">
        <f t="shared" ca="1" si="49"/>
        <v>0</v>
      </c>
    </row>
    <row r="122" spans="1:33">
      <c r="A122" s="65">
        <f t="shared" si="41"/>
        <v>40483</v>
      </c>
      <c r="B122" s="66">
        <f>Summary!B122</f>
        <v>0</v>
      </c>
      <c r="C122" s="74"/>
      <c r="D122" s="67">
        <f t="shared" si="32"/>
        <v>0</v>
      </c>
      <c r="E122" s="56">
        <f t="shared" si="33"/>
        <v>0</v>
      </c>
      <c r="F122" s="56">
        <f t="shared" ca="1" si="34"/>
        <v>0</v>
      </c>
      <c r="G122" s="68">
        <f>VLOOKUP($A122,[0]!Table,MATCH(G$4,[0]!Curves,0))</f>
        <v>4.0549999999999997</v>
      </c>
      <c r="H122" s="69">
        <f t="shared" si="50"/>
        <v>4.0549999999999997</v>
      </c>
      <c r="I122" s="68">
        <f t="shared" si="54"/>
        <v>4.0549999999999997</v>
      </c>
      <c r="J122" s="68">
        <v>0</v>
      </c>
      <c r="K122" s="69">
        <f t="shared" si="42"/>
        <v>0</v>
      </c>
      <c r="L122" s="85">
        <f t="shared" si="55"/>
        <v>0</v>
      </c>
      <c r="M122" s="68" t="e">
        <f>VLOOKUP($A122,[0]!Table,MATCH(M$4,[0]!Curves,0))</f>
        <v>#N/A</v>
      </c>
      <c r="N122" s="69" t="e">
        <f t="shared" si="43"/>
        <v>#N/A</v>
      </c>
      <c r="O122" s="85" t="e">
        <f t="shared" si="56"/>
        <v>#N/A</v>
      </c>
      <c r="P122" s="60"/>
      <c r="Q122" s="85">
        <f t="shared" si="44"/>
        <v>4.0549999999999997</v>
      </c>
      <c r="R122" s="85">
        <f t="shared" si="45"/>
        <v>4.0549999999999997</v>
      </c>
      <c r="S122" s="85">
        <f>Summary!C122</f>
        <v>0</v>
      </c>
      <c r="T122" s="70"/>
      <c r="U122" s="22">
        <f t="shared" si="35"/>
        <v>30</v>
      </c>
      <c r="V122" s="71">
        <f t="shared" si="36"/>
        <v>40483</v>
      </c>
      <c r="W122" s="22">
        <f t="shared" ca="1" si="37"/>
        <v>3421</v>
      </c>
      <c r="X122" s="68">
        <f>VLOOKUP($A122,[0]!Table,MATCH(X$4,[0]!Curves,0))</f>
        <v>6.1000390099003703E-2</v>
      </c>
      <c r="Y122" s="72">
        <f t="shared" ca="1" si="38"/>
        <v>0.56961117741105638</v>
      </c>
      <c r="Z122" s="22">
        <f t="shared" si="39"/>
        <v>0</v>
      </c>
      <c r="AA122" s="22">
        <f t="shared" si="40"/>
        <v>0</v>
      </c>
      <c r="AB122" s="73"/>
      <c r="AC122" s="62">
        <f t="shared" ca="1" si="46"/>
        <v>0</v>
      </c>
      <c r="AE122" s="62">
        <f t="shared" ca="1" si="47"/>
        <v>0</v>
      </c>
      <c r="AF122" s="62">
        <f t="shared" ca="1" si="48"/>
        <v>0</v>
      </c>
      <c r="AG122" s="62">
        <f t="shared" ca="1" si="49"/>
        <v>0</v>
      </c>
    </row>
    <row r="123" spans="1:33">
      <c r="A123" s="65">
        <f t="shared" si="41"/>
        <v>40513</v>
      </c>
      <c r="B123" s="66">
        <f>Summary!B123</f>
        <v>0</v>
      </c>
      <c r="C123" s="74"/>
      <c r="D123" s="67">
        <f t="shared" si="32"/>
        <v>0</v>
      </c>
      <c r="E123" s="56">
        <f t="shared" si="33"/>
        <v>0</v>
      </c>
      <c r="F123" s="56">
        <f t="shared" ca="1" si="34"/>
        <v>0</v>
      </c>
      <c r="G123" s="68">
        <f>VLOOKUP($A123,[0]!Table,MATCH(G$4,[0]!Curves,0))</f>
        <v>4.1950000000000003</v>
      </c>
      <c r="H123" s="69">
        <f t="shared" si="50"/>
        <v>4.1950000000000003</v>
      </c>
      <c r="I123" s="68">
        <f t="shared" si="54"/>
        <v>4.1950000000000003</v>
      </c>
      <c r="J123" s="68">
        <v>0</v>
      </c>
      <c r="K123" s="69">
        <f t="shared" si="42"/>
        <v>0</v>
      </c>
      <c r="L123" s="85">
        <f t="shared" si="55"/>
        <v>0</v>
      </c>
      <c r="M123" s="68" t="e">
        <f>VLOOKUP($A123,[0]!Table,MATCH(M$4,[0]!Curves,0))</f>
        <v>#N/A</v>
      </c>
      <c r="N123" s="69" t="e">
        <f t="shared" si="43"/>
        <v>#N/A</v>
      </c>
      <c r="O123" s="85" t="e">
        <f t="shared" si="56"/>
        <v>#N/A</v>
      </c>
      <c r="P123" s="60"/>
      <c r="Q123" s="85">
        <f t="shared" si="44"/>
        <v>4.1950000000000003</v>
      </c>
      <c r="R123" s="85">
        <f t="shared" si="45"/>
        <v>4.1950000000000003</v>
      </c>
      <c r="S123" s="85">
        <f>Summary!C123</f>
        <v>0</v>
      </c>
      <c r="T123" s="70"/>
      <c r="U123" s="22">
        <f t="shared" si="35"/>
        <v>31</v>
      </c>
      <c r="V123" s="71">
        <f t="shared" si="36"/>
        <v>40513</v>
      </c>
      <c r="W123" s="22">
        <f t="shared" ca="1" si="37"/>
        <v>3451</v>
      </c>
      <c r="X123" s="68">
        <f>VLOOKUP($A123,[0]!Table,MATCH(X$4,[0]!Curves,0))</f>
        <v>6.10727070036221E-2</v>
      </c>
      <c r="Y123" s="72">
        <f t="shared" ca="1" si="38"/>
        <v>0.56643114817695228</v>
      </c>
      <c r="Z123" s="22">
        <f t="shared" si="39"/>
        <v>0</v>
      </c>
      <c r="AA123" s="22">
        <f t="shared" si="40"/>
        <v>0</v>
      </c>
      <c r="AB123" s="73"/>
      <c r="AC123" s="62">
        <f t="shared" ca="1" si="46"/>
        <v>0</v>
      </c>
      <c r="AE123" s="62">
        <f t="shared" ca="1" si="47"/>
        <v>0</v>
      </c>
      <c r="AF123" s="62">
        <f t="shared" ca="1" si="48"/>
        <v>0</v>
      </c>
      <c r="AG123" s="62">
        <f t="shared" ca="1" si="49"/>
        <v>0</v>
      </c>
    </row>
    <row r="124" spans="1:33">
      <c r="A124" s="65">
        <f t="shared" si="41"/>
        <v>40544</v>
      </c>
      <c r="B124" s="66">
        <f>Summary!B124</f>
        <v>0</v>
      </c>
      <c r="C124" s="74"/>
      <c r="D124" s="67">
        <f t="shared" si="32"/>
        <v>0</v>
      </c>
      <c r="E124" s="56">
        <f t="shared" si="33"/>
        <v>0</v>
      </c>
      <c r="F124" s="56">
        <f t="shared" ca="1" si="34"/>
        <v>0</v>
      </c>
      <c r="G124" s="68">
        <f>VLOOKUP($A124,[0]!Table,MATCH(G$4,[0]!Curves,0))</f>
        <v>4.3099999999999996</v>
      </c>
      <c r="H124" s="69">
        <f t="shared" si="50"/>
        <v>4.3099999999999996</v>
      </c>
      <c r="I124" s="68">
        <f t="shared" si="54"/>
        <v>4.3099999999999996</v>
      </c>
      <c r="J124" s="68">
        <v>0</v>
      </c>
      <c r="K124" s="69">
        <f t="shared" si="42"/>
        <v>0</v>
      </c>
      <c r="L124" s="85">
        <f t="shared" si="55"/>
        <v>0</v>
      </c>
      <c r="M124" s="68" t="e">
        <f>VLOOKUP($A124,[0]!Table,MATCH(M$4,[0]!Curves,0))</f>
        <v>#N/A</v>
      </c>
      <c r="N124" s="69" t="e">
        <f t="shared" si="43"/>
        <v>#N/A</v>
      </c>
      <c r="O124" s="85" t="e">
        <f t="shared" si="56"/>
        <v>#N/A</v>
      </c>
      <c r="P124" s="60"/>
      <c r="Q124" s="85">
        <f t="shared" si="44"/>
        <v>4.3099999999999996</v>
      </c>
      <c r="R124" s="85">
        <f t="shared" si="45"/>
        <v>4.3099999999999996</v>
      </c>
      <c r="S124" s="85">
        <f>Summary!C124</f>
        <v>0</v>
      </c>
      <c r="T124" s="70"/>
      <c r="U124" s="22">
        <f t="shared" si="35"/>
        <v>31</v>
      </c>
      <c r="V124" s="71">
        <f t="shared" si="36"/>
        <v>40544</v>
      </c>
      <c r="W124" s="22">
        <f t="shared" ca="1" si="37"/>
        <v>3482</v>
      </c>
      <c r="X124" s="68">
        <f>VLOOKUP($A124,[0]!Table,MATCH(X$4,[0]!Curves,0))</f>
        <v>6.1147434473552302E-2</v>
      </c>
      <c r="Y124" s="72">
        <f t="shared" ca="1" si="38"/>
        <v>0.56315696152759709</v>
      </c>
      <c r="Z124" s="22">
        <f t="shared" si="39"/>
        <v>0</v>
      </c>
      <c r="AA124" s="22">
        <f t="shared" si="40"/>
        <v>0</v>
      </c>
      <c r="AB124" s="73"/>
      <c r="AC124" s="62">
        <f t="shared" ca="1" si="46"/>
        <v>0</v>
      </c>
      <c r="AE124" s="62">
        <f t="shared" ca="1" si="47"/>
        <v>0</v>
      </c>
      <c r="AF124" s="62">
        <f t="shared" ca="1" si="48"/>
        <v>0</v>
      </c>
      <c r="AG124" s="62">
        <f t="shared" ca="1" si="49"/>
        <v>0</v>
      </c>
    </row>
    <row r="125" spans="1:33">
      <c r="A125" s="65">
        <f t="shared" si="41"/>
        <v>40575</v>
      </c>
      <c r="B125" s="66">
        <f>Summary!B125</f>
        <v>0</v>
      </c>
      <c r="C125" s="74"/>
      <c r="D125" s="67">
        <f t="shared" si="32"/>
        <v>0</v>
      </c>
      <c r="E125" s="56">
        <f t="shared" si="33"/>
        <v>0</v>
      </c>
      <c r="F125" s="56">
        <f t="shared" ca="1" si="34"/>
        <v>0</v>
      </c>
      <c r="G125" s="68">
        <f>VLOOKUP($A125,[0]!Table,MATCH(G$4,[0]!Curves,0))</f>
        <v>4.1920000000000002</v>
      </c>
      <c r="H125" s="69">
        <f t="shared" si="50"/>
        <v>4.1920000000000002</v>
      </c>
      <c r="I125" s="68">
        <f t="shared" si="54"/>
        <v>4.1920000000000002</v>
      </c>
      <c r="J125" s="68">
        <v>0</v>
      </c>
      <c r="K125" s="69">
        <f t="shared" si="42"/>
        <v>0</v>
      </c>
      <c r="L125" s="85">
        <f t="shared" si="55"/>
        <v>0</v>
      </c>
      <c r="M125" s="68" t="e">
        <f>VLOOKUP($A125,[0]!Table,MATCH(M$4,[0]!Curves,0))</f>
        <v>#N/A</v>
      </c>
      <c r="N125" s="69" t="e">
        <f t="shared" si="43"/>
        <v>#N/A</v>
      </c>
      <c r="O125" s="85" t="e">
        <f t="shared" si="56"/>
        <v>#N/A</v>
      </c>
      <c r="P125" s="60"/>
      <c r="Q125" s="85">
        <f t="shared" si="44"/>
        <v>4.1920000000000002</v>
      </c>
      <c r="R125" s="85">
        <f t="shared" si="45"/>
        <v>4.1920000000000002</v>
      </c>
      <c r="S125" s="85">
        <f>Summary!C125</f>
        <v>0</v>
      </c>
      <c r="T125" s="70"/>
      <c r="U125" s="22">
        <f t="shared" si="35"/>
        <v>28</v>
      </c>
      <c r="V125" s="71">
        <f t="shared" si="36"/>
        <v>40575</v>
      </c>
      <c r="W125" s="22">
        <f t="shared" ca="1" si="37"/>
        <v>3513</v>
      </c>
      <c r="X125" s="68">
        <f>VLOOKUP($A125,[0]!Table,MATCH(X$4,[0]!Curves,0))</f>
        <v>6.1222161945336098E-2</v>
      </c>
      <c r="Y125" s="72">
        <f t="shared" ca="1" si="38"/>
        <v>0.55989482347104969</v>
      </c>
      <c r="Z125" s="22">
        <f t="shared" si="39"/>
        <v>0</v>
      </c>
      <c r="AA125" s="22">
        <f t="shared" si="40"/>
        <v>0</v>
      </c>
      <c r="AB125" s="73"/>
      <c r="AC125" s="62">
        <f t="shared" ca="1" si="46"/>
        <v>0</v>
      </c>
      <c r="AE125" s="62">
        <f t="shared" ca="1" si="47"/>
        <v>0</v>
      </c>
      <c r="AF125" s="62">
        <f t="shared" ca="1" si="48"/>
        <v>0</v>
      </c>
      <c r="AG125" s="62">
        <f t="shared" ca="1" si="49"/>
        <v>0</v>
      </c>
    </row>
    <row r="126" spans="1:33">
      <c r="A126" s="65">
        <f t="shared" si="41"/>
        <v>40603</v>
      </c>
      <c r="B126" s="66">
        <f>Summary!B126</f>
        <v>0</v>
      </c>
      <c r="C126" s="74"/>
      <c r="D126" s="67">
        <f t="shared" si="32"/>
        <v>0</v>
      </c>
      <c r="E126" s="56">
        <f t="shared" si="33"/>
        <v>0</v>
      </c>
      <c r="F126" s="56">
        <f t="shared" ca="1" si="34"/>
        <v>0</v>
      </c>
      <c r="G126" s="68">
        <f>VLOOKUP($A126,[0]!Table,MATCH(G$4,[0]!Curves,0))</f>
        <v>4.0590000000000002</v>
      </c>
      <c r="H126" s="69">
        <f t="shared" si="50"/>
        <v>4.0590000000000002</v>
      </c>
      <c r="I126" s="68">
        <f t="shared" si="54"/>
        <v>4.0590000000000002</v>
      </c>
      <c r="J126" s="68">
        <v>0</v>
      </c>
      <c r="K126" s="69">
        <f t="shared" si="42"/>
        <v>0</v>
      </c>
      <c r="L126" s="85">
        <f t="shared" si="55"/>
        <v>0</v>
      </c>
      <c r="M126" s="68" t="e">
        <f>VLOOKUP($A126,[0]!Table,MATCH(M$4,[0]!Curves,0))</f>
        <v>#N/A</v>
      </c>
      <c r="N126" s="69" t="e">
        <f t="shared" si="43"/>
        <v>#N/A</v>
      </c>
      <c r="O126" s="85" t="e">
        <f t="shared" si="56"/>
        <v>#N/A</v>
      </c>
      <c r="P126" s="60"/>
      <c r="Q126" s="85">
        <f t="shared" si="44"/>
        <v>4.0590000000000002</v>
      </c>
      <c r="R126" s="85">
        <f t="shared" si="45"/>
        <v>4.0590000000000002</v>
      </c>
      <c r="S126" s="85">
        <f>Summary!C126</f>
        <v>0</v>
      </c>
      <c r="T126" s="70"/>
      <c r="U126" s="22">
        <f t="shared" si="35"/>
        <v>31</v>
      </c>
      <c r="V126" s="71">
        <f t="shared" si="36"/>
        <v>40603</v>
      </c>
      <c r="W126" s="22">
        <f t="shared" ca="1" si="37"/>
        <v>3541</v>
      </c>
      <c r="X126" s="68">
        <f>VLOOKUP($A126,[0]!Table,MATCH(X$4,[0]!Curves,0))</f>
        <v>6.1289657727897004E-2</v>
      </c>
      <c r="Y126" s="72">
        <f t="shared" ca="1" si="38"/>
        <v>0.55695874094946962</v>
      </c>
      <c r="Z126" s="22">
        <f t="shared" si="39"/>
        <v>0</v>
      </c>
      <c r="AA126" s="22">
        <f t="shared" si="40"/>
        <v>0</v>
      </c>
      <c r="AB126" s="73"/>
      <c r="AC126" s="62">
        <f t="shared" ca="1" si="46"/>
        <v>0</v>
      </c>
      <c r="AE126" s="62">
        <f t="shared" ca="1" si="47"/>
        <v>0</v>
      </c>
      <c r="AF126" s="62">
        <f t="shared" ca="1" si="48"/>
        <v>0</v>
      </c>
      <c r="AG126" s="62">
        <f t="shared" ca="1" si="49"/>
        <v>0</v>
      </c>
    </row>
    <row r="127" spans="1:33">
      <c r="A127" s="65">
        <f t="shared" si="41"/>
        <v>40634</v>
      </c>
      <c r="B127" s="66">
        <f>Summary!B127</f>
        <v>0</v>
      </c>
      <c r="C127" s="74"/>
      <c r="D127" s="67">
        <f t="shared" si="32"/>
        <v>0</v>
      </c>
      <c r="E127" s="56">
        <f t="shared" si="33"/>
        <v>0</v>
      </c>
      <c r="F127" s="56">
        <f t="shared" ca="1" si="34"/>
        <v>0</v>
      </c>
      <c r="G127" s="68">
        <f>VLOOKUP($A127,[0]!Table,MATCH(G$4,[0]!Curves,0))</f>
        <v>3.839</v>
      </c>
      <c r="H127" s="69">
        <f t="shared" si="50"/>
        <v>3.839</v>
      </c>
      <c r="I127" s="68">
        <f t="shared" si="54"/>
        <v>3.839</v>
      </c>
      <c r="J127" s="68">
        <v>0</v>
      </c>
      <c r="K127" s="69">
        <f t="shared" si="42"/>
        <v>0</v>
      </c>
      <c r="L127" s="85">
        <f t="shared" si="55"/>
        <v>0</v>
      </c>
      <c r="M127" s="68" t="e">
        <f>VLOOKUP($A127,[0]!Table,MATCH(M$4,[0]!Curves,0))</f>
        <v>#N/A</v>
      </c>
      <c r="N127" s="69" t="e">
        <f t="shared" si="43"/>
        <v>#N/A</v>
      </c>
      <c r="O127" s="85" t="e">
        <f t="shared" si="56"/>
        <v>#N/A</v>
      </c>
      <c r="P127" s="60"/>
      <c r="Q127" s="85">
        <f t="shared" si="44"/>
        <v>3.839</v>
      </c>
      <c r="R127" s="85">
        <f t="shared" si="45"/>
        <v>3.839</v>
      </c>
      <c r="S127" s="85">
        <f>Summary!C127</f>
        <v>0</v>
      </c>
      <c r="T127" s="70"/>
      <c r="U127" s="22">
        <f t="shared" si="35"/>
        <v>30</v>
      </c>
      <c r="V127" s="71">
        <f t="shared" si="36"/>
        <v>40634</v>
      </c>
      <c r="W127" s="22">
        <f t="shared" ca="1" si="37"/>
        <v>3572</v>
      </c>
      <c r="X127" s="68">
        <f>VLOOKUP($A127,[0]!Table,MATCH(X$4,[0]!Curves,0))</f>
        <v>6.13643852032109E-2</v>
      </c>
      <c r="Y127" s="72">
        <f t="shared" ca="1" si="38"/>
        <v>0.5537195626321979</v>
      </c>
      <c r="Z127" s="22">
        <f t="shared" si="39"/>
        <v>0</v>
      </c>
      <c r="AA127" s="22">
        <f t="shared" si="40"/>
        <v>0</v>
      </c>
      <c r="AB127" s="73"/>
      <c r="AC127" s="62">
        <f t="shared" ca="1" si="46"/>
        <v>0</v>
      </c>
      <c r="AE127" s="62">
        <f t="shared" ca="1" si="47"/>
        <v>0</v>
      </c>
      <c r="AF127" s="62">
        <f t="shared" ca="1" si="48"/>
        <v>0</v>
      </c>
      <c r="AG127" s="62">
        <f t="shared" ca="1" si="49"/>
        <v>0</v>
      </c>
    </row>
    <row r="128" spans="1:33">
      <c r="A128" s="65">
        <f t="shared" si="41"/>
        <v>40664</v>
      </c>
      <c r="B128" s="66">
        <f>Summary!B128</f>
        <v>0</v>
      </c>
      <c r="C128" s="74"/>
      <c r="D128" s="67">
        <f t="shared" si="32"/>
        <v>0</v>
      </c>
      <c r="E128" s="56">
        <f t="shared" si="33"/>
        <v>0</v>
      </c>
      <c r="F128" s="56">
        <f t="shared" ca="1" si="34"/>
        <v>0</v>
      </c>
      <c r="G128" s="68">
        <f>VLOOKUP($A128,[0]!Table,MATCH(G$4,[0]!Curves,0))</f>
        <v>3.8290000000000002</v>
      </c>
      <c r="H128" s="69">
        <f t="shared" si="50"/>
        <v>3.8290000000000002</v>
      </c>
      <c r="I128" s="68">
        <f t="shared" si="54"/>
        <v>3.8290000000000002</v>
      </c>
      <c r="J128" s="68">
        <v>0</v>
      </c>
      <c r="K128" s="69">
        <f t="shared" si="42"/>
        <v>0</v>
      </c>
      <c r="L128" s="85">
        <f t="shared" si="55"/>
        <v>0</v>
      </c>
      <c r="M128" s="68" t="e">
        <f>VLOOKUP($A128,[0]!Table,MATCH(M$4,[0]!Curves,0))</f>
        <v>#N/A</v>
      </c>
      <c r="N128" s="69" t="e">
        <f t="shared" si="43"/>
        <v>#N/A</v>
      </c>
      <c r="O128" s="85" t="e">
        <f t="shared" si="56"/>
        <v>#N/A</v>
      </c>
      <c r="P128" s="60"/>
      <c r="Q128" s="85">
        <f t="shared" si="44"/>
        <v>3.8290000000000002</v>
      </c>
      <c r="R128" s="85">
        <f t="shared" si="45"/>
        <v>3.8290000000000002</v>
      </c>
      <c r="S128" s="85">
        <f>Summary!C128</f>
        <v>0</v>
      </c>
      <c r="T128" s="70"/>
      <c r="U128" s="22">
        <f t="shared" si="35"/>
        <v>31</v>
      </c>
      <c r="V128" s="71">
        <f t="shared" si="36"/>
        <v>40664</v>
      </c>
      <c r="W128" s="22">
        <f t="shared" ca="1" si="37"/>
        <v>3602</v>
      </c>
      <c r="X128" s="68">
        <f>VLOOKUP($A128,[0]!Table,MATCH(X$4,[0]!Curves,0))</f>
        <v>6.1436702116569798E-2</v>
      </c>
      <c r="Y128" s="72">
        <f t="shared" ca="1" si="38"/>
        <v>0.55059637335598166</v>
      </c>
      <c r="Z128" s="22">
        <f t="shared" si="39"/>
        <v>0</v>
      </c>
      <c r="AA128" s="22">
        <f t="shared" si="40"/>
        <v>0</v>
      </c>
      <c r="AB128" s="73"/>
      <c r="AC128" s="62">
        <f t="shared" ca="1" si="46"/>
        <v>0</v>
      </c>
      <c r="AE128" s="62">
        <f t="shared" ca="1" si="47"/>
        <v>0</v>
      </c>
      <c r="AF128" s="62">
        <f t="shared" ca="1" si="48"/>
        <v>0</v>
      </c>
      <c r="AG128" s="62">
        <f t="shared" ca="1" si="49"/>
        <v>0</v>
      </c>
    </row>
    <row r="129" spans="1:33">
      <c r="A129" s="65">
        <f t="shared" si="41"/>
        <v>40695</v>
      </c>
      <c r="B129" s="66">
        <f>Summary!B129</f>
        <v>0</v>
      </c>
      <c r="C129" s="74"/>
      <c r="D129" s="67">
        <f t="shared" si="32"/>
        <v>0</v>
      </c>
      <c r="E129" s="56">
        <f t="shared" si="33"/>
        <v>0</v>
      </c>
      <c r="F129" s="56">
        <f t="shared" ca="1" si="34"/>
        <v>0</v>
      </c>
      <c r="G129" s="68">
        <f>VLOOKUP($A129,[0]!Table,MATCH(G$4,[0]!Curves,0))</f>
        <v>3.8650000000000002</v>
      </c>
      <c r="H129" s="69">
        <f t="shared" si="50"/>
        <v>3.8650000000000002</v>
      </c>
      <c r="I129" s="68">
        <f t="shared" si="54"/>
        <v>3.8650000000000002</v>
      </c>
      <c r="J129" s="68">
        <v>0</v>
      </c>
      <c r="K129" s="69">
        <f t="shared" si="42"/>
        <v>0</v>
      </c>
      <c r="L129" s="85">
        <f t="shared" si="55"/>
        <v>0</v>
      </c>
      <c r="M129" s="68" t="e">
        <f>VLOOKUP($A129,[0]!Table,MATCH(M$4,[0]!Curves,0))</f>
        <v>#N/A</v>
      </c>
      <c r="N129" s="69" t="e">
        <f t="shared" si="43"/>
        <v>#N/A</v>
      </c>
      <c r="O129" s="85" t="e">
        <f t="shared" si="56"/>
        <v>#N/A</v>
      </c>
      <c r="P129" s="60"/>
      <c r="Q129" s="85">
        <f t="shared" si="44"/>
        <v>3.8650000000000002</v>
      </c>
      <c r="R129" s="85">
        <f t="shared" si="45"/>
        <v>3.8650000000000002</v>
      </c>
      <c r="S129" s="85">
        <f>Summary!C129</f>
        <v>0</v>
      </c>
      <c r="T129" s="70"/>
      <c r="U129" s="22">
        <f t="shared" si="35"/>
        <v>30</v>
      </c>
      <c r="V129" s="71">
        <f t="shared" si="36"/>
        <v>40695</v>
      </c>
      <c r="W129" s="22">
        <f t="shared" ca="1" si="37"/>
        <v>3633</v>
      </c>
      <c r="X129" s="68">
        <f>VLOOKUP($A129,[0]!Table,MATCH(X$4,[0]!Curves,0))</f>
        <v>6.1511429595531901E-2</v>
      </c>
      <c r="Y129" s="72">
        <f t="shared" ca="1" si="38"/>
        <v>0.54738096928114843</v>
      </c>
      <c r="Z129" s="22">
        <f t="shared" si="39"/>
        <v>0</v>
      </c>
      <c r="AA129" s="22">
        <f t="shared" si="40"/>
        <v>0</v>
      </c>
      <c r="AB129" s="73"/>
      <c r="AC129" s="62">
        <f t="shared" ca="1" si="46"/>
        <v>0</v>
      </c>
      <c r="AE129" s="62">
        <f t="shared" ca="1" si="47"/>
        <v>0</v>
      </c>
      <c r="AF129" s="62">
        <f t="shared" ca="1" si="48"/>
        <v>0</v>
      </c>
      <c r="AG129" s="62">
        <f t="shared" ca="1" si="49"/>
        <v>0</v>
      </c>
    </row>
    <row r="130" spans="1:33">
      <c r="A130" s="65">
        <f t="shared" si="41"/>
        <v>40725</v>
      </c>
      <c r="B130" s="66">
        <f>Summary!B130</f>
        <v>0</v>
      </c>
      <c r="C130" s="74"/>
      <c r="D130" s="67">
        <f t="shared" si="32"/>
        <v>0</v>
      </c>
      <c r="E130" s="56">
        <f t="shared" si="33"/>
        <v>0</v>
      </c>
      <c r="F130" s="56">
        <f t="shared" ca="1" si="34"/>
        <v>0</v>
      </c>
      <c r="G130" s="68">
        <f>VLOOKUP($A130,[0]!Table,MATCH(G$4,[0]!Curves,0))</f>
        <v>3.8970000000000002</v>
      </c>
      <c r="H130" s="69">
        <f t="shared" si="50"/>
        <v>3.8970000000000002</v>
      </c>
      <c r="I130" s="68">
        <f t="shared" ref="I130:I149" si="57">H130</f>
        <v>3.8970000000000002</v>
      </c>
      <c r="J130" s="68">
        <v>0</v>
      </c>
      <c r="K130" s="69">
        <f t="shared" si="42"/>
        <v>0</v>
      </c>
      <c r="L130" s="85">
        <f t="shared" ref="L130:L149" si="58">K130</f>
        <v>0</v>
      </c>
      <c r="M130" s="68" t="e">
        <f>VLOOKUP($A130,[0]!Table,MATCH(M$4,[0]!Curves,0))</f>
        <v>#N/A</v>
      </c>
      <c r="N130" s="69" t="e">
        <f t="shared" si="43"/>
        <v>#N/A</v>
      </c>
      <c r="O130" s="85" t="e">
        <f t="shared" ref="O130:O149" si="59">N130</f>
        <v>#N/A</v>
      </c>
      <c r="P130" s="60"/>
      <c r="Q130" s="85">
        <f t="shared" si="44"/>
        <v>3.8970000000000002</v>
      </c>
      <c r="R130" s="85">
        <f t="shared" si="45"/>
        <v>3.8970000000000002</v>
      </c>
      <c r="S130" s="85">
        <f>Summary!C130</f>
        <v>0</v>
      </c>
      <c r="T130" s="70"/>
      <c r="U130" s="22">
        <f t="shared" si="35"/>
        <v>31</v>
      </c>
      <c r="V130" s="71">
        <f t="shared" si="36"/>
        <v>40725</v>
      </c>
      <c r="W130" s="22">
        <f t="shared" ca="1" si="37"/>
        <v>3663</v>
      </c>
      <c r="X130" s="68">
        <f>VLOOKUP($A130,[0]!Table,MATCH(X$4,[0]!Curves,0))</f>
        <v>6.15796382216569E-2</v>
      </c>
      <c r="Y130" s="72">
        <f t="shared" ca="1" si="38"/>
        <v>0.54430255927104421</v>
      </c>
      <c r="Z130" s="22">
        <f t="shared" si="39"/>
        <v>0</v>
      </c>
      <c r="AA130" s="22">
        <f t="shared" si="40"/>
        <v>0</v>
      </c>
      <c r="AB130" s="73"/>
      <c r="AC130" s="62">
        <f t="shared" ca="1" si="46"/>
        <v>0</v>
      </c>
      <c r="AE130" s="62">
        <f t="shared" ca="1" si="47"/>
        <v>0</v>
      </c>
      <c r="AF130" s="62">
        <f t="shared" ca="1" si="48"/>
        <v>0</v>
      </c>
      <c r="AG130" s="62">
        <f t="shared" ca="1" si="49"/>
        <v>0</v>
      </c>
    </row>
    <row r="131" spans="1:33">
      <c r="A131" s="65">
        <f t="shared" si="41"/>
        <v>40756</v>
      </c>
      <c r="B131" s="66">
        <f>Summary!B131</f>
        <v>0</v>
      </c>
      <c r="C131" s="74"/>
      <c r="D131" s="67">
        <f t="shared" si="32"/>
        <v>0</v>
      </c>
      <c r="E131" s="56">
        <f t="shared" si="33"/>
        <v>0</v>
      </c>
      <c r="F131" s="56">
        <f t="shared" ca="1" si="34"/>
        <v>0</v>
      </c>
      <c r="G131" s="68">
        <f>VLOOKUP($A131,[0]!Table,MATCH(G$4,[0]!Curves,0))</f>
        <v>3.9460000000000002</v>
      </c>
      <c r="H131" s="69">
        <f t="shared" si="50"/>
        <v>3.9460000000000002</v>
      </c>
      <c r="I131" s="68">
        <f t="shared" si="57"/>
        <v>3.9460000000000002</v>
      </c>
      <c r="J131" s="68">
        <v>0</v>
      </c>
      <c r="K131" s="69">
        <f t="shared" si="42"/>
        <v>0</v>
      </c>
      <c r="L131" s="85">
        <f t="shared" si="58"/>
        <v>0</v>
      </c>
      <c r="M131" s="68" t="e">
        <f>VLOOKUP($A131,[0]!Table,MATCH(M$4,[0]!Curves,0))</f>
        <v>#N/A</v>
      </c>
      <c r="N131" s="69" t="e">
        <f t="shared" si="43"/>
        <v>#N/A</v>
      </c>
      <c r="O131" s="85" t="e">
        <f t="shared" si="59"/>
        <v>#N/A</v>
      </c>
      <c r="P131" s="60"/>
      <c r="Q131" s="85">
        <f t="shared" si="44"/>
        <v>3.9460000000000002</v>
      </c>
      <c r="R131" s="85">
        <f t="shared" si="45"/>
        <v>3.9460000000000002</v>
      </c>
      <c r="S131" s="85">
        <f>Summary!C131</f>
        <v>0</v>
      </c>
      <c r="T131" s="70"/>
      <c r="U131" s="22">
        <f t="shared" si="35"/>
        <v>31</v>
      </c>
      <c r="V131" s="71">
        <f t="shared" si="36"/>
        <v>40756</v>
      </c>
      <c r="W131" s="22">
        <f t="shared" ca="1" si="37"/>
        <v>3694</v>
      </c>
      <c r="X131" s="68">
        <f>VLOOKUP($A131,[0]!Table,MATCH(X$4,[0]!Curves,0))</f>
        <v>6.1622526450133101E-2</v>
      </c>
      <c r="Y131" s="72">
        <f t="shared" ca="1" si="38"/>
        <v>0.54128007727913119</v>
      </c>
      <c r="Z131" s="22">
        <f t="shared" si="39"/>
        <v>0</v>
      </c>
      <c r="AA131" s="22">
        <f t="shared" si="40"/>
        <v>0</v>
      </c>
      <c r="AB131" s="73"/>
      <c r="AC131" s="62">
        <f t="shared" ca="1" si="46"/>
        <v>0</v>
      </c>
      <c r="AE131" s="62">
        <f t="shared" ca="1" si="47"/>
        <v>0</v>
      </c>
      <c r="AF131" s="62">
        <f t="shared" ca="1" si="48"/>
        <v>0</v>
      </c>
      <c r="AG131" s="62">
        <f t="shared" ca="1" si="49"/>
        <v>0</v>
      </c>
    </row>
    <row r="132" spans="1:33">
      <c r="A132" s="65">
        <f t="shared" si="41"/>
        <v>40787</v>
      </c>
      <c r="B132" s="66">
        <f>Summary!B132</f>
        <v>0</v>
      </c>
      <c r="C132" s="74"/>
      <c r="D132" s="67">
        <f t="shared" si="32"/>
        <v>0</v>
      </c>
      <c r="E132" s="56">
        <f t="shared" si="33"/>
        <v>0</v>
      </c>
      <c r="F132" s="56">
        <f t="shared" ca="1" si="34"/>
        <v>0</v>
      </c>
      <c r="G132" s="68">
        <f>VLOOKUP($A132,[0]!Table,MATCH(G$4,[0]!Curves,0))</f>
        <v>3.9610000000000003</v>
      </c>
      <c r="H132" s="69">
        <f t="shared" si="50"/>
        <v>3.9610000000000003</v>
      </c>
      <c r="I132" s="68">
        <f t="shared" si="57"/>
        <v>3.9610000000000003</v>
      </c>
      <c r="J132" s="68">
        <v>0</v>
      </c>
      <c r="K132" s="69">
        <f t="shared" si="42"/>
        <v>0</v>
      </c>
      <c r="L132" s="85">
        <f t="shared" si="58"/>
        <v>0</v>
      </c>
      <c r="M132" s="68" t="e">
        <f>VLOOKUP($A132,[0]!Table,MATCH(M$4,[0]!Curves,0))</f>
        <v>#N/A</v>
      </c>
      <c r="N132" s="69" t="e">
        <f t="shared" si="43"/>
        <v>#N/A</v>
      </c>
      <c r="O132" s="85" t="e">
        <f t="shared" si="59"/>
        <v>#N/A</v>
      </c>
      <c r="P132" s="60"/>
      <c r="Q132" s="85">
        <f t="shared" si="44"/>
        <v>3.9610000000000003</v>
      </c>
      <c r="R132" s="85">
        <f t="shared" si="45"/>
        <v>3.9610000000000003</v>
      </c>
      <c r="S132" s="85">
        <f>Summary!C132</f>
        <v>0</v>
      </c>
      <c r="T132" s="70"/>
      <c r="U132" s="22">
        <f t="shared" si="35"/>
        <v>30</v>
      </c>
      <c r="V132" s="71">
        <f t="shared" si="36"/>
        <v>40787</v>
      </c>
      <c r="W132" s="22">
        <f t="shared" ca="1" si="37"/>
        <v>3725</v>
      </c>
      <c r="X132" s="68">
        <f>VLOOKUP($A132,[0]!Table,MATCH(X$4,[0]!Curves,0))</f>
        <v>6.1665414679220404E-2</v>
      </c>
      <c r="Y132" s="72">
        <f t="shared" ca="1" si="38"/>
        <v>0.53827058210459788</v>
      </c>
      <c r="Z132" s="22">
        <f t="shared" si="39"/>
        <v>0</v>
      </c>
      <c r="AA132" s="22">
        <f t="shared" si="40"/>
        <v>0</v>
      </c>
      <c r="AB132" s="73"/>
      <c r="AC132" s="62">
        <f t="shared" ca="1" si="46"/>
        <v>0</v>
      </c>
      <c r="AE132" s="62">
        <f t="shared" ca="1" si="47"/>
        <v>0</v>
      </c>
      <c r="AF132" s="62">
        <f t="shared" ca="1" si="48"/>
        <v>0</v>
      </c>
      <c r="AG132" s="62">
        <f t="shared" ca="1" si="49"/>
        <v>0</v>
      </c>
    </row>
    <row r="133" spans="1:33">
      <c r="A133" s="65">
        <f t="shared" si="41"/>
        <v>40817</v>
      </c>
      <c r="B133" s="66">
        <f>Summary!B133</f>
        <v>0</v>
      </c>
      <c r="C133" s="74"/>
      <c r="D133" s="67">
        <f t="shared" si="32"/>
        <v>0</v>
      </c>
      <c r="E133" s="56">
        <f t="shared" si="33"/>
        <v>0</v>
      </c>
      <c r="F133" s="56">
        <f t="shared" ca="1" si="34"/>
        <v>0</v>
      </c>
      <c r="G133" s="68">
        <f>VLOOKUP($A133,[0]!Table,MATCH(G$4,[0]!Curves,0))</f>
        <v>3.99</v>
      </c>
      <c r="H133" s="69">
        <f t="shared" si="50"/>
        <v>3.99</v>
      </c>
      <c r="I133" s="68">
        <f t="shared" si="57"/>
        <v>3.99</v>
      </c>
      <c r="J133" s="68">
        <v>0</v>
      </c>
      <c r="K133" s="69">
        <f t="shared" si="42"/>
        <v>0</v>
      </c>
      <c r="L133" s="85">
        <f t="shared" si="58"/>
        <v>0</v>
      </c>
      <c r="M133" s="68" t="e">
        <f>VLOOKUP($A133,[0]!Table,MATCH(M$4,[0]!Curves,0))</f>
        <v>#N/A</v>
      </c>
      <c r="N133" s="69" t="e">
        <f t="shared" si="43"/>
        <v>#N/A</v>
      </c>
      <c r="O133" s="85" t="e">
        <f t="shared" si="59"/>
        <v>#N/A</v>
      </c>
      <c r="P133" s="60"/>
      <c r="Q133" s="85">
        <f t="shared" si="44"/>
        <v>3.99</v>
      </c>
      <c r="R133" s="85">
        <f t="shared" si="45"/>
        <v>3.99</v>
      </c>
      <c r="S133" s="85">
        <f>Summary!C133</f>
        <v>0</v>
      </c>
      <c r="T133" s="70"/>
      <c r="U133" s="22">
        <f t="shared" si="35"/>
        <v>31</v>
      </c>
      <c r="V133" s="71">
        <f t="shared" si="36"/>
        <v>40817</v>
      </c>
      <c r="W133" s="22">
        <f t="shared" ca="1" si="37"/>
        <v>3755</v>
      </c>
      <c r="X133" s="68">
        <f>VLOOKUP($A133,[0]!Table,MATCH(X$4,[0]!Curves,0))</f>
        <v>6.1706919417628299E-2</v>
      </c>
      <c r="Y133" s="72">
        <f t="shared" ca="1" si="38"/>
        <v>0.53537050457893398</v>
      </c>
      <c r="Z133" s="22">
        <f t="shared" si="39"/>
        <v>0</v>
      </c>
      <c r="AA133" s="22">
        <f t="shared" si="40"/>
        <v>0</v>
      </c>
      <c r="AB133" s="73"/>
      <c r="AC133" s="62">
        <f t="shared" ca="1" si="46"/>
        <v>0</v>
      </c>
      <c r="AE133" s="62">
        <f t="shared" ca="1" si="47"/>
        <v>0</v>
      </c>
      <c r="AF133" s="62">
        <f t="shared" ca="1" si="48"/>
        <v>0</v>
      </c>
      <c r="AG133" s="62">
        <f t="shared" ca="1" si="49"/>
        <v>0</v>
      </c>
    </row>
    <row r="134" spans="1:33">
      <c r="A134" s="65">
        <f t="shared" si="41"/>
        <v>40848</v>
      </c>
      <c r="B134" s="66">
        <f>Summary!B134</f>
        <v>0</v>
      </c>
      <c r="C134" s="74"/>
      <c r="D134" s="67">
        <f t="shared" si="32"/>
        <v>0</v>
      </c>
      <c r="E134" s="56">
        <f t="shared" si="33"/>
        <v>0</v>
      </c>
      <c r="F134" s="56">
        <f t="shared" ca="1" si="34"/>
        <v>0</v>
      </c>
      <c r="G134" s="68">
        <f>VLOOKUP($A134,[0]!Table,MATCH(G$4,[0]!Curves,0))</f>
        <v>4.13</v>
      </c>
      <c r="H134" s="69">
        <f t="shared" si="50"/>
        <v>4.13</v>
      </c>
      <c r="I134" s="68">
        <f t="shared" si="57"/>
        <v>4.13</v>
      </c>
      <c r="J134" s="68">
        <v>0</v>
      </c>
      <c r="K134" s="69">
        <f t="shared" si="42"/>
        <v>0</v>
      </c>
      <c r="L134" s="85">
        <f t="shared" si="58"/>
        <v>0</v>
      </c>
      <c r="M134" s="68" t="e">
        <f>VLOOKUP($A134,[0]!Table,MATCH(M$4,[0]!Curves,0))</f>
        <v>#N/A</v>
      </c>
      <c r="N134" s="69" t="e">
        <f t="shared" si="43"/>
        <v>#N/A</v>
      </c>
      <c r="O134" s="85" t="e">
        <f t="shared" si="59"/>
        <v>#N/A</v>
      </c>
      <c r="P134" s="60"/>
      <c r="Q134" s="85">
        <f t="shared" si="44"/>
        <v>4.13</v>
      </c>
      <c r="R134" s="85">
        <f t="shared" si="45"/>
        <v>4.13</v>
      </c>
      <c r="S134" s="85">
        <f>Summary!C134</f>
        <v>0</v>
      </c>
      <c r="T134" s="70"/>
      <c r="U134" s="22">
        <f t="shared" si="35"/>
        <v>30</v>
      </c>
      <c r="V134" s="71">
        <f t="shared" si="36"/>
        <v>40848</v>
      </c>
      <c r="W134" s="22">
        <f t="shared" ca="1" si="37"/>
        <v>3786</v>
      </c>
      <c r="X134" s="68">
        <f>VLOOKUP($A134,[0]!Table,MATCH(X$4,[0]!Curves,0))</f>
        <v>6.17498076479173E-2</v>
      </c>
      <c r="Y134" s="72">
        <f t="shared" ca="1" si="38"/>
        <v>0.53238647713975218</v>
      </c>
      <c r="Z134" s="22">
        <f t="shared" si="39"/>
        <v>0</v>
      </c>
      <c r="AA134" s="22">
        <f t="shared" si="40"/>
        <v>0</v>
      </c>
      <c r="AB134" s="73"/>
      <c r="AC134" s="62">
        <f t="shared" ca="1" si="46"/>
        <v>0</v>
      </c>
      <c r="AE134" s="62">
        <f t="shared" ca="1" si="47"/>
        <v>0</v>
      </c>
      <c r="AF134" s="62">
        <f t="shared" ca="1" si="48"/>
        <v>0</v>
      </c>
      <c r="AG134" s="62">
        <f t="shared" ca="1" si="49"/>
        <v>0</v>
      </c>
    </row>
    <row r="135" spans="1:33">
      <c r="A135" s="65">
        <f t="shared" si="41"/>
        <v>40878</v>
      </c>
      <c r="B135" s="66">
        <f>Summary!B135</f>
        <v>0</v>
      </c>
      <c r="C135" s="74"/>
      <c r="D135" s="67">
        <f t="shared" si="32"/>
        <v>0</v>
      </c>
      <c r="E135" s="56">
        <f t="shared" si="33"/>
        <v>0</v>
      </c>
      <c r="F135" s="56">
        <f t="shared" ca="1" si="34"/>
        <v>0</v>
      </c>
      <c r="G135" s="68">
        <f>VLOOKUP($A135,[0]!Table,MATCH(G$4,[0]!Curves,0))</f>
        <v>4.2699999999999996</v>
      </c>
      <c r="H135" s="69">
        <f t="shared" si="50"/>
        <v>4.2699999999999996</v>
      </c>
      <c r="I135" s="68">
        <f t="shared" si="57"/>
        <v>4.2699999999999996</v>
      </c>
      <c r="J135" s="68">
        <v>0</v>
      </c>
      <c r="K135" s="69">
        <f t="shared" si="42"/>
        <v>0</v>
      </c>
      <c r="L135" s="85">
        <f t="shared" si="58"/>
        <v>0</v>
      </c>
      <c r="M135" s="68" t="e">
        <f>VLOOKUP($A135,[0]!Table,MATCH(M$4,[0]!Curves,0))</f>
        <v>#N/A</v>
      </c>
      <c r="N135" s="69" t="e">
        <f t="shared" si="43"/>
        <v>#N/A</v>
      </c>
      <c r="O135" s="85" t="e">
        <f t="shared" si="59"/>
        <v>#N/A</v>
      </c>
      <c r="P135" s="60"/>
      <c r="Q135" s="85">
        <f t="shared" si="44"/>
        <v>4.2699999999999996</v>
      </c>
      <c r="R135" s="85">
        <f t="shared" si="45"/>
        <v>4.2699999999999996</v>
      </c>
      <c r="S135" s="85">
        <f>Summary!C135</f>
        <v>0</v>
      </c>
      <c r="T135" s="70"/>
      <c r="U135" s="22">
        <f t="shared" si="35"/>
        <v>31</v>
      </c>
      <c r="V135" s="71">
        <f t="shared" si="36"/>
        <v>40878</v>
      </c>
      <c r="W135" s="22">
        <f t="shared" ca="1" si="37"/>
        <v>3816</v>
      </c>
      <c r="X135" s="68">
        <f>VLOOKUP($A135,[0]!Table,MATCH(X$4,[0]!Curves,0))</f>
        <v>6.1791312387488202E-2</v>
      </c>
      <c r="Y135" s="72">
        <f t="shared" ca="1" si="38"/>
        <v>0.52951098976939304</v>
      </c>
      <c r="Z135" s="22">
        <f t="shared" si="39"/>
        <v>0</v>
      </c>
      <c r="AA135" s="22">
        <f t="shared" si="40"/>
        <v>0</v>
      </c>
      <c r="AB135" s="73"/>
      <c r="AC135" s="62">
        <f t="shared" ca="1" si="46"/>
        <v>0</v>
      </c>
      <c r="AE135" s="62">
        <f t="shared" ca="1" si="47"/>
        <v>0</v>
      </c>
      <c r="AF135" s="62">
        <f t="shared" ca="1" si="48"/>
        <v>0</v>
      </c>
      <c r="AG135" s="62">
        <f t="shared" ca="1" si="49"/>
        <v>0</v>
      </c>
    </row>
    <row r="136" spans="1:33">
      <c r="A136" s="65">
        <f t="shared" si="41"/>
        <v>40909</v>
      </c>
      <c r="B136" s="66">
        <f>Summary!B136</f>
        <v>0</v>
      </c>
      <c r="C136" s="74"/>
      <c r="D136" s="67">
        <f t="shared" si="32"/>
        <v>0</v>
      </c>
      <c r="E136" s="56">
        <f t="shared" si="33"/>
        <v>0</v>
      </c>
      <c r="F136" s="56">
        <f t="shared" ca="1" si="34"/>
        <v>0</v>
      </c>
      <c r="G136" s="68">
        <f>VLOOKUP($A136,[0]!Table,MATCH(G$4,[0]!Curves,0))</f>
        <v>4.3899999999999997</v>
      </c>
      <c r="H136" s="69">
        <f t="shared" si="50"/>
        <v>4.3899999999999997</v>
      </c>
      <c r="I136" s="68">
        <f t="shared" si="57"/>
        <v>4.3899999999999997</v>
      </c>
      <c r="J136" s="68">
        <v>0</v>
      </c>
      <c r="K136" s="69">
        <f t="shared" si="42"/>
        <v>0</v>
      </c>
      <c r="L136" s="85">
        <f t="shared" si="58"/>
        <v>0</v>
      </c>
      <c r="M136" s="68" t="e">
        <f>VLOOKUP($A136,[0]!Table,MATCH(M$4,[0]!Curves,0))</f>
        <v>#N/A</v>
      </c>
      <c r="N136" s="69" t="e">
        <f t="shared" si="43"/>
        <v>#N/A</v>
      </c>
      <c r="O136" s="85" t="e">
        <f t="shared" si="59"/>
        <v>#N/A</v>
      </c>
      <c r="P136" s="60"/>
      <c r="Q136" s="85">
        <f t="shared" si="44"/>
        <v>4.3899999999999997</v>
      </c>
      <c r="R136" s="85">
        <f t="shared" si="45"/>
        <v>4.3899999999999997</v>
      </c>
      <c r="S136" s="85">
        <f>Summary!C136</f>
        <v>0</v>
      </c>
      <c r="T136" s="70"/>
      <c r="U136" s="22">
        <f t="shared" si="35"/>
        <v>31</v>
      </c>
      <c r="V136" s="71">
        <f t="shared" si="36"/>
        <v>40909</v>
      </c>
      <c r="W136" s="22">
        <f t="shared" ca="1" si="37"/>
        <v>3847</v>
      </c>
      <c r="X136" s="68">
        <f>VLOOKUP($A136,[0]!Table,MATCH(X$4,[0]!Curves,0))</f>
        <v>6.1834200618978902E-2</v>
      </c>
      <c r="Y136" s="72">
        <f t="shared" ca="1" si="38"/>
        <v>0.5265523140428332</v>
      </c>
      <c r="Z136" s="22">
        <f t="shared" si="39"/>
        <v>0</v>
      </c>
      <c r="AA136" s="22">
        <f t="shared" si="40"/>
        <v>0</v>
      </c>
      <c r="AB136" s="73"/>
      <c r="AC136" s="62">
        <f t="shared" ca="1" si="46"/>
        <v>0</v>
      </c>
      <c r="AE136" s="62">
        <f t="shared" ca="1" si="47"/>
        <v>0</v>
      </c>
      <c r="AF136" s="62">
        <f t="shared" ca="1" si="48"/>
        <v>0</v>
      </c>
      <c r="AG136" s="62">
        <f t="shared" ca="1" si="49"/>
        <v>0</v>
      </c>
    </row>
    <row r="137" spans="1:33">
      <c r="A137" s="65">
        <f t="shared" si="41"/>
        <v>40940</v>
      </c>
      <c r="B137" s="66">
        <f>Summary!B137</f>
        <v>0</v>
      </c>
      <c r="C137" s="74"/>
      <c r="D137" s="67">
        <f t="shared" si="32"/>
        <v>0</v>
      </c>
      <c r="E137" s="56">
        <f t="shared" si="33"/>
        <v>0</v>
      </c>
      <c r="F137" s="56">
        <f t="shared" ca="1" si="34"/>
        <v>0</v>
      </c>
      <c r="G137" s="68">
        <f>VLOOKUP($A137,[0]!Table,MATCH(G$4,[0]!Curves,0))</f>
        <v>4.2720000000000002</v>
      </c>
      <c r="H137" s="69">
        <f t="shared" si="50"/>
        <v>4.2720000000000002</v>
      </c>
      <c r="I137" s="68">
        <f t="shared" si="57"/>
        <v>4.2720000000000002</v>
      </c>
      <c r="J137" s="68">
        <v>0</v>
      </c>
      <c r="K137" s="69">
        <f t="shared" si="42"/>
        <v>0</v>
      </c>
      <c r="L137" s="85">
        <f t="shared" si="58"/>
        <v>0</v>
      </c>
      <c r="M137" s="68" t="e">
        <f>VLOOKUP($A137,[0]!Table,MATCH(M$4,[0]!Curves,0))</f>
        <v>#N/A</v>
      </c>
      <c r="N137" s="69" t="e">
        <f t="shared" si="43"/>
        <v>#N/A</v>
      </c>
      <c r="O137" s="85" t="e">
        <f t="shared" si="59"/>
        <v>#N/A</v>
      </c>
      <c r="P137" s="60"/>
      <c r="Q137" s="85">
        <f t="shared" si="44"/>
        <v>4.2720000000000002</v>
      </c>
      <c r="R137" s="85">
        <f t="shared" si="45"/>
        <v>4.2720000000000002</v>
      </c>
      <c r="S137" s="85">
        <f>Summary!C137</f>
        <v>0</v>
      </c>
      <c r="T137" s="70"/>
      <c r="U137" s="22">
        <f t="shared" si="35"/>
        <v>29</v>
      </c>
      <c r="V137" s="71">
        <f t="shared" si="36"/>
        <v>40940</v>
      </c>
      <c r="W137" s="22">
        <f t="shared" ca="1" si="37"/>
        <v>3878</v>
      </c>
      <c r="X137" s="68">
        <f>VLOOKUP($A137,[0]!Table,MATCH(X$4,[0]!Curves,0))</f>
        <v>6.1877088851079801E-2</v>
      </c>
      <c r="Y137" s="72">
        <f t="shared" ca="1" si="38"/>
        <v>0.52360647724973863</v>
      </c>
      <c r="Z137" s="22">
        <f t="shared" si="39"/>
        <v>0</v>
      </c>
      <c r="AA137" s="22">
        <f t="shared" si="40"/>
        <v>0</v>
      </c>
      <c r="AB137" s="73"/>
      <c r="AC137" s="62">
        <f t="shared" ca="1" si="46"/>
        <v>0</v>
      </c>
      <c r="AE137" s="62">
        <f t="shared" ca="1" si="47"/>
        <v>0</v>
      </c>
      <c r="AF137" s="62">
        <f t="shared" ca="1" si="48"/>
        <v>0</v>
      </c>
      <c r="AG137" s="62">
        <f t="shared" ca="1" si="49"/>
        <v>0</v>
      </c>
    </row>
    <row r="138" spans="1:33">
      <c r="A138" s="65">
        <f t="shared" si="41"/>
        <v>40969</v>
      </c>
      <c r="B138" s="66">
        <f>Summary!B138</f>
        <v>0</v>
      </c>
      <c r="C138" s="74"/>
      <c r="D138" s="67">
        <f t="shared" ref="D138:D201" si="60">B138+C138</f>
        <v>0</v>
      </c>
      <c r="E138" s="56">
        <f t="shared" ref="E138:E201" si="61">IF(Z138=0,0,IF(AND(Z138=1,$H$3=1),D138*U138,IF($H$3=2,D138,"N/A")))</f>
        <v>0</v>
      </c>
      <c r="F138" s="56">
        <f t="shared" ref="F138:F201" ca="1" si="62">E138*Y138</f>
        <v>0</v>
      </c>
      <c r="G138" s="68">
        <f>VLOOKUP($A138,[0]!Table,MATCH(G$4,[0]!Curves,0))</f>
        <v>4.1390000000000002</v>
      </c>
      <c r="H138" s="69">
        <f t="shared" si="50"/>
        <v>4.1390000000000002</v>
      </c>
      <c r="I138" s="68">
        <f t="shared" si="57"/>
        <v>4.1390000000000002</v>
      </c>
      <c r="J138" s="68">
        <v>0</v>
      </c>
      <c r="K138" s="69">
        <f t="shared" si="42"/>
        <v>0</v>
      </c>
      <c r="L138" s="85">
        <f t="shared" si="58"/>
        <v>0</v>
      </c>
      <c r="M138" s="68" t="e">
        <f>VLOOKUP($A138,[0]!Table,MATCH(M$4,[0]!Curves,0))</f>
        <v>#N/A</v>
      </c>
      <c r="N138" s="69" t="e">
        <f t="shared" si="43"/>
        <v>#N/A</v>
      </c>
      <c r="O138" s="85" t="e">
        <f t="shared" si="59"/>
        <v>#N/A</v>
      </c>
      <c r="P138" s="60"/>
      <c r="Q138" s="85">
        <f t="shared" si="44"/>
        <v>4.1390000000000002</v>
      </c>
      <c r="R138" s="85">
        <f t="shared" si="45"/>
        <v>4.1390000000000002</v>
      </c>
      <c r="S138" s="85">
        <f>Summary!C138</f>
        <v>0</v>
      </c>
      <c r="T138" s="70"/>
      <c r="U138" s="22">
        <f t="shared" ref="U138:U201" si="63">A139-A138</f>
        <v>31</v>
      </c>
      <c r="V138" s="71">
        <f t="shared" ref="V138:V201" si="64">CHOOSE(F$3,A139+24,A138)</f>
        <v>40969</v>
      </c>
      <c r="W138" s="22">
        <f t="shared" ref="W138:W201" ca="1" si="65">V138-C$3</f>
        <v>3907</v>
      </c>
      <c r="X138" s="68">
        <f>VLOOKUP($A138,[0]!Table,MATCH(X$4,[0]!Curves,0))</f>
        <v>6.1917210101017202E-2</v>
      </c>
      <c r="Y138" s="72">
        <f t="shared" ref="Y138:Y201" ca="1" si="66">1/(1+CHOOSE(F$3,(X139+($K$3/10000))/2,(X138+($K$3/10000))/2))^(2*W138/365.25)</f>
        <v>0.52086229079923474</v>
      </c>
      <c r="Z138" s="22">
        <f t="shared" ref="Z138:Z201" si="67">IF(AND(mthbeg&lt;=A138,mthend&gt;=A138),1,0)</f>
        <v>0</v>
      </c>
      <c r="AA138" s="22">
        <f t="shared" ref="AA138:AA201" si="68">U138*Z138</f>
        <v>0</v>
      </c>
      <c r="AB138" s="73"/>
      <c r="AC138" s="62">
        <f t="shared" ca="1" si="46"/>
        <v>0</v>
      </c>
      <c r="AE138" s="62">
        <f t="shared" ca="1" si="47"/>
        <v>0</v>
      </c>
      <c r="AF138" s="62">
        <f t="shared" ca="1" si="48"/>
        <v>0</v>
      </c>
      <c r="AG138" s="62">
        <f t="shared" ca="1" si="49"/>
        <v>0</v>
      </c>
    </row>
    <row r="139" spans="1:33">
      <c r="A139" s="65">
        <f t="shared" ref="A139:A202" si="69">EDATE(A138,1)</f>
        <v>41000</v>
      </c>
      <c r="B139" s="66">
        <f>Summary!B139</f>
        <v>0</v>
      </c>
      <c r="C139" s="74"/>
      <c r="D139" s="67">
        <f t="shared" si="60"/>
        <v>0</v>
      </c>
      <c r="E139" s="56">
        <f t="shared" si="61"/>
        <v>0</v>
      </c>
      <c r="F139" s="56">
        <f t="shared" ca="1" si="62"/>
        <v>0</v>
      </c>
      <c r="G139" s="68">
        <f>VLOOKUP($A139,[0]!Table,MATCH(G$4,[0]!Curves,0))</f>
        <v>3.919</v>
      </c>
      <c r="H139" s="69">
        <f t="shared" si="50"/>
        <v>3.919</v>
      </c>
      <c r="I139" s="68">
        <f t="shared" si="57"/>
        <v>3.919</v>
      </c>
      <c r="J139" s="68">
        <v>0</v>
      </c>
      <c r="K139" s="69">
        <f t="shared" ref="K139:K202" si="70">J139+$K$7</f>
        <v>0</v>
      </c>
      <c r="L139" s="85">
        <f t="shared" si="58"/>
        <v>0</v>
      </c>
      <c r="M139" s="68" t="e">
        <f>VLOOKUP($A139,[0]!Table,MATCH(M$4,[0]!Curves,0))</f>
        <v>#N/A</v>
      </c>
      <c r="N139" s="69" t="e">
        <f t="shared" ref="N139:N202" si="71">M139+$N$7</f>
        <v>#N/A</v>
      </c>
      <c r="O139" s="85" t="e">
        <f t="shared" si="59"/>
        <v>#N/A</v>
      </c>
      <c r="P139" s="60"/>
      <c r="Q139" s="85">
        <f t="shared" ref="Q139:Q202" si="72">IF($F$3=1,M139+J139+G139,J139+G139)</f>
        <v>3.919</v>
      </c>
      <c r="R139" s="85">
        <f t="shared" ref="R139:R202" si="73">IF($F$3=1,N139+K139+H139,K139+H139)</f>
        <v>3.919</v>
      </c>
      <c r="S139" s="85">
        <f>Summary!C139</f>
        <v>0</v>
      </c>
      <c r="T139" s="70"/>
      <c r="U139" s="22">
        <f t="shared" si="63"/>
        <v>30</v>
      </c>
      <c r="V139" s="71">
        <f t="shared" si="64"/>
        <v>41000</v>
      </c>
      <c r="W139" s="22">
        <f t="shared" ca="1" si="65"/>
        <v>3938</v>
      </c>
      <c r="X139" s="68">
        <f>VLOOKUP($A139,[0]!Table,MATCH(X$4,[0]!Curves,0))</f>
        <v>6.1960098334300703E-2</v>
      </c>
      <c r="Y139" s="72">
        <f t="shared" ca="1" si="66"/>
        <v>0.51794121744999599</v>
      </c>
      <c r="Z139" s="22">
        <f t="shared" si="67"/>
        <v>0</v>
      </c>
      <c r="AA139" s="22">
        <f t="shared" si="68"/>
        <v>0</v>
      </c>
      <c r="AB139" s="73"/>
      <c r="AC139" s="62">
        <f t="shared" ref="AC139:AC202" ca="1" si="74">(S139-R139)*F139</f>
        <v>0</v>
      </c>
      <c r="AE139" s="62">
        <f t="shared" ref="AE139:AE202" ca="1" si="75">Q139*F139</f>
        <v>0</v>
      </c>
      <c r="AF139" s="62">
        <f t="shared" ref="AF139:AF202" ca="1" si="76">R139*$F139</f>
        <v>0</v>
      </c>
      <c r="AG139" s="62">
        <f t="shared" ref="AG139:AG202" ca="1" si="77">S139*$F139</f>
        <v>0</v>
      </c>
    </row>
    <row r="140" spans="1:33">
      <c r="A140" s="65">
        <f t="shared" si="69"/>
        <v>41030</v>
      </c>
      <c r="B140" s="66">
        <f>Summary!B140</f>
        <v>0</v>
      </c>
      <c r="C140" s="74"/>
      <c r="D140" s="67">
        <f t="shared" si="60"/>
        <v>0</v>
      </c>
      <c r="E140" s="56">
        <f t="shared" si="61"/>
        <v>0</v>
      </c>
      <c r="F140" s="56">
        <f t="shared" ca="1" si="62"/>
        <v>0</v>
      </c>
      <c r="G140" s="68">
        <f>VLOOKUP($A140,[0]!Table,MATCH(G$4,[0]!Curves,0))</f>
        <v>3.9090000000000003</v>
      </c>
      <c r="H140" s="69">
        <f t="shared" ref="H140:H203" si="78">G140+$H$7</f>
        <v>3.9090000000000003</v>
      </c>
      <c r="I140" s="68">
        <f t="shared" si="57"/>
        <v>3.9090000000000003</v>
      </c>
      <c r="J140" s="68">
        <v>0</v>
      </c>
      <c r="K140" s="69">
        <f t="shared" si="70"/>
        <v>0</v>
      </c>
      <c r="L140" s="85">
        <f t="shared" si="58"/>
        <v>0</v>
      </c>
      <c r="M140" s="68" t="e">
        <f>VLOOKUP($A140,[0]!Table,MATCH(M$4,[0]!Curves,0))</f>
        <v>#N/A</v>
      </c>
      <c r="N140" s="69" t="e">
        <f t="shared" si="71"/>
        <v>#N/A</v>
      </c>
      <c r="O140" s="85" t="e">
        <f t="shared" si="59"/>
        <v>#N/A</v>
      </c>
      <c r="P140" s="60"/>
      <c r="Q140" s="85">
        <f t="shared" si="72"/>
        <v>3.9090000000000003</v>
      </c>
      <c r="R140" s="85">
        <f t="shared" si="73"/>
        <v>3.9090000000000003</v>
      </c>
      <c r="S140" s="85">
        <f>Summary!C140</f>
        <v>0</v>
      </c>
      <c r="T140" s="70"/>
      <c r="U140" s="22">
        <f t="shared" si="63"/>
        <v>31</v>
      </c>
      <c r="V140" s="71">
        <f t="shared" si="64"/>
        <v>41030</v>
      </c>
      <c r="W140" s="22">
        <f t="shared" ca="1" si="65"/>
        <v>3968</v>
      </c>
      <c r="X140" s="68">
        <f>VLOOKUP($A140,[0]!Table,MATCH(X$4,[0]!Curves,0))</f>
        <v>6.2001603076768504E-2</v>
      </c>
      <c r="Y140" s="72">
        <f t="shared" ca="1" si="66"/>
        <v>0.515126512057834</v>
      </c>
      <c r="Z140" s="22">
        <f t="shared" si="67"/>
        <v>0</v>
      </c>
      <c r="AA140" s="22">
        <f t="shared" si="68"/>
        <v>0</v>
      </c>
      <c r="AB140" s="73"/>
      <c r="AC140" s="62">
        <f t="shared" ca="1" si="74"/>
        <v>0</v>
      </c>
      <c r="AE140" s="62">
        <f t="shared" ca="1" si="75"/>
        <v>0</v>
      </c>
      <c r="AF140" s="62">
        <f t="shared" ca="1" si="76"/>
        <v>0</v>
      </c>
      <c r="AG140" s="62">
        <f t="shared" ca="1" si="77"/>
        <v>0</v>
      </c>
    </row>
    <row r="141" spans="1:33">
      <c r="A141" s="65">
        <f t="shared" si="69"/>
        <v>41061</v>
      </c>
      <c r="B141" s="66">
        <f>Summary!B141</f>
        <v>0</v>
      </c>
      <c r="C141" s="74"/>
      <c r="D141" s="67">
        <f t="shared" si="60"/>
        <v>0</v>
      </c>
      <c r="E141" s="56">
        <f t="shared" si="61"/>
        <v>0</v>
      </c>
      <c r="F141" s="56">
        <f t="shared" ca="1" si="62"/>
        <v>0</v>
      </c>
      <c r="G141" s="68">
        <f>VLOOKUP($A141,[0]!Table,MATCH(G$4,[0]!Curves,0))</f>
        <v>3.9449999999999998</v>
      </c>
      <c r="H141" s="69">
        <f t="shared" si="78"/>
        <v>3.9449999999999998</v>
      </c>
      <c r="I141" s="68">
        <f t="shared" si="57"/>
        <v>3.9449999999999998</v>
      </c>
      <c r="J141" s="68">
        <v>0</v>
      </c>
      <c r="K141" s="69">
        <f t="shared" si="70"/>
        <v>0</v>
      </c>
      <c r="L141" s="85">
        <f t="shared" si="58"/>
        <v>0</v>
      </c>
      <c r="M141" s="68" t="e">
        <f>VLOOKUP($A141,[0]!Table,MATCH(M$4,[0]!Curves,0))</f>
        <v>#N/A</v>
      </c>
      <c r="N141" s="69" t="e">
        <f t="shared" si="71"/>
        <v>#N/A</v>
      </c>
      <c r="O141" s="85" t="e">
        <f t="shared" si="59"/>
        <v>#N/A</v>
      </c>
      <c r="P141" s="60"/>
      <c r="Q141" s="85">
        <f t="shared" si="72"/>
        <v>3.9449999999999998</v>
      </c>
      <c r="R141" s="85">
        <f t="shared" si="73"/>
        <v>3.9449999999999998</v>
      </c>
      <c r="S141" s="85">
        <f>Summary!C141</f>
        <v>0</v>
      </c>
      <c r="T141" s="70"/>
      <c r="U141" s="22">
        <f t="shared" si="63"/>
        <v>30</v>
      </c>
      <c r="V141" s="71">
        <f t="shared" si="64"/>
        <v>41061</v>
      </c>
      <c r="W141" s="22">
        <f t="shared" ca="1" si="65"/>
        <v>3999</v>
      </c>
      <c r="X141" s="68">
        <f>VLOOKUP($A141,[0]!Table,MATCH(X$4,[0]!Curves,0))</f>
        <v>6.2044491311253204E-2</v>
      </c>
      <c r="Y141" s="72">
        <f t="shared" ca="1" si="66"/>
        <v>0.51223049783934427</v>
      </c>
      <c r="Z141" s="22">
        <f t="shared" si="67"/>
        <v>0</v>
      </c>
      <c r="AA141" s="22">
        <f t="shared" si="68"/>
        <v>0</v>
      </c>
      <c r="AB141" s="73"/>
      <c r="AC141" s="62">
        <f t="shared" ca="1" si="74"/>
        <v>0</v>
      </c>
      <c r="AE141" s="62">
        <f t="shared" ca="1" si="75"/>
        <v>0</v>
      </c>
      <c r="AF141" s="62">
        <f t="shared" ca="1" si="76"/>
        <v>0</v>
      </c>
      <c r="AG141" s="62">
        <f t="shared" ca="1" si="77"/>
        <v>0</v>
      </c>
    </row>
    <row r="142" spans="1:33">
      <c r="A142" s="65">
        <f t="shared" si="69"/>
        <v>41091</v>
      </c>
      <c r="B142" s="66">
        <f>Summary!B142</f>
        <v>0</v>
      </c>
      <c r="C142" s="74"/>
      <c r="D142" s="67">
        <f t="shared" si="60"/>
        <v>0</v>
      </c>
      <c r="E142" s="56">
        <f t="shared" si="61"/>
        <v>0</v>
      </c>
      <c r="F142" s="56">
        <f t="shared" ca="1" si="62"/>
        <v>0</v>
      </c>
      <c r="G142" s="68">
        <f>VLOOKUP($A142,[0]!Table,MATCH(G$4,[0]!Curves,0))</f>
        <v>3.9770000000000003</v>
      </c>
      <c r="H142" s="69">
        <f t="shared" si="78"/>
        <v>3.9770000000000003</v>
      </c>
      <c r="I142" s="68">
        <f t="shared" si="57"/>
        <v>3.9770000000000003</v>
      </c>
      <c r="J142" s="68">
        <v>0</v>
      </c>
      <c r="K142" s="69">
        <f t="shared" si="70"/>
        <v>0</v>
      </c>
      <c r="L142" s="85">
        <f t="shared" si="58"/>
        <v>0</v>
      </c>
      <c r="M142" s="68" t="e">
        <f>VLOOKUP($A142,[0]!Table,MATCH(M$4,[0]!Curves,0))</f>
        <v>#N/A</v>
      </c>
      <c r="N142" s="69" t="e">
        <f t="shared" si="71"/>
        <v>#N/A</v>
      </c>
      <c r="O142" s="85" t="e">
        <f t="shared" si="59"/>
        <v>#N/A</v>
      </c>
      <c r="P142" s="60"/>
      <c r="Q142" s="85">
        <f t="shared" si="72"/>
        <v>3.9770000000000003</v>
      </c>
      <c r="R142" s="85">
        <f t="shared" si="73"/>
        <v>3.9770000000000003</v>
      </c>
      <c r="S142" s="85">
        <f>Summary!C142</f>
        <v>0</v>
      </c>
      <c r="T142" s="70"/>
      <c r="U142" s="22">
        <f t="shared" si="63"/>
        <v>31</v>
      </c>
      <c r="V142" s="71">
        <f t="shared" si="64"/>
        <v>41091</v>
      </c>
      <c r="W142" s="22">
        <f t="shared" ca="1" si="65"/>
        <v>4029</v>
      </c>
      <c r="X142" s="68">
        <f>VLOOKUP($A142,[0]!Table,MATCH(X$4,[0]!Curves,0))</f>
        <v>6.2085996054883602E-2</v>
      </c>
      <c r="Y142" s="72">
        <f t="shared" ca="1" si="66"/>
        <v>0.50943998584693528</v>
      </c>
      <c r="Z142" s="22">
        <f t="shared" si="67"/>
        <v>0</v>
      </c>
      <c r="AA142" s="22">
        <f t="shared" si="68"/>
        <v>0</v>
      </c>
      <c r="AB142" s="73"/>
      <c r="AC142" s="62">
        <f t="shared" ca="1" si="74"/>
        <v>0</v>
      </c>
      <c r="AE142" s="62">
        <f t="shared" ca="1" si="75"/>
        <v>0</v>
      </c>
      <c r="AF142" s="62">
        <f t="shared" ca="1" si="76"/>
        <v>0</v>
      </c>
      <c r="AG142" s="62">
        <f t="shared" ca="1" si="77"/>
        <v>0</v>
      </c>
    </row>
    <row r="143" spans="1:33">
      <c r="A143" s="65">
        <f t="shared" si="69"/>
        <v>41122</v>
      </c>
      <c r="B143" s="66">
        <f>Summary!B143</f>
        <v>0</v>
      </c>
      <c r="C143" s="74"/>
      <c r="D143" s="67">
        <f t="shared" si="60"/>
        <v>0</v>
      </c>
      <c r="E143" s="56">
        <f t="shared" si="61"/>
        <v>0</v>
      </c>
      <c r="F143" s="56">
        <f t="shared" ca="1" si="62"/>
        <v>0</v>
      </c>
      <c r="G143" s="68">
        <f>VLOOKUP($A143,[0]!Table,MATCH(G$4,[0]!Curves,0))</f>
        <v>4.0259999999999998</v>
      </c>
      <c r="H143" s="69">
        <f t="shared" si="78"/>
        <v>4.0259999999999998</v>
      </c>
      <c r="I143" s="68">
        <f t="shared" si="57"/>
        <v>4.0259999999999998</v>
      </c>
      <c r="J143" s="68">
        <v>0</v>
      </c>
      <c r="K143" s="69">
        <f t="shared" si="70"/>
        <v>0</v>
      </c>
      <c r="L143" s="85">
        <f t="shared" si="58"/>
        <v>0</v>
      </c>
      <c r="M143" s="68" t="e">
        <f>VLOOKUP($A143,[0]!Table,MATCH(M$4,[0]!Curves,0))</f>
        <v>#N/A</v>
      </c>
      <c r="N143" s="69" t="e">
        <f t="shared" si="71"/>
        <v>#N/A</v>
      </c>
      <c r="O143" s="85" t="e">
        <f t="shared" si="59"/>
        <v>#N/A</v>
      </c>
      <c r="P143" s="60"/>
      <c r="Q143" s="85">
        <f t="shared" si="72"/>
        <v>4.0259999999999998</v>
      </c>
      <c r="R143" s="85">
        <f t="shared" si="73"/>
        <v>4.0259999999999998</v>
      </c>
      <c r="S143" s="85">
        <f>Summary!C143</f>
        <v>0</v>
      </c>
      <c r="T143" s="70"/>
      <c r="U143" s="22">
        <f t="shared" si="63"/>
        <v>31</v>
      </c>
      <c r="V143" s="71">
        <f t="shared" si="64"/>
        <v>41122</v>
      </c>
      <c r="W143" s="22">
        <f t="shared" ca="1" si="65"/>
        <v>4060</v>
      </c>
      <c r="X143" s="68">
        <f>VLOOKUP($A143,[0]!Table,MATCH(X$4,[0]!Curves,0))</f>
        <v>6.2128884290570098E-2</v>
      </c>
      <c r="Y143" s="72">
        <f t="shared" ca="1" si="66"/>
        <v>0.50656891200326293</v>
      </c>
      <c r="Z143" s="22">
        <f t="shared" si="67"/>
        <v>0</v>
      </c>
      <c r="AA143" s="22">
        <f t="shared" si="68"/>
        <v>0</v>
      </c>
      <c r="AB143" s="73"/>
      <c r="AC143" s="62">
        <f t="shared" ca="1" si="74"/>
        <v>0</v>
      </c>
      <c r="AE143" s="62">
        <f t="shared" ca="1" si="75"/>
        <v>0</v>
      </c>
      <c r="AF143" s="62">
        <f t="shared" ca="1" si="76"/>
        <v>0</v>
      </c>
      <c r="AG143" s="62">
        <f t="shared" ca="1" si="77"/>
        <v>0</v>
      </c>
    </row>
    <row r="144" spans="1:33">
      <c r="A144" s="65">
        <f t="shared" si="69"/>
        <v>41153</v>
      </c>
      <c r="B144" s="66">
        <f>Summary!B144</f>
        <v>0</v>
      </c>
      <c r="C144" s="74"/>
      <c r="D144" s="67">
        <f t="shared" si="60"/>
        <v>0</v>
      </c>
      <c r="E144" s="56">
        <f t="shared" si="61"/>
        <v>0</v>
      </c>
      <c r="F144" s="56">
        <f t="shared" ca="1" si="62"/>
        <v>0</v>
      </c>
      <c r="G144" s="68">
        <f>VLOOKUP($A144,[0]!Table,MATCH(G$4,[0]!Curves,0))</f>
        <v>4.0410000000000004</v>
      </c>
      <c r="H144" s="69">
        <f t="shared" si="78"/>
        <v>4.0410000000000004</v>
      </c>
      <c r="I144" s="68">
        <f t="shared" si="57"/>
        <v>4.0410000000000004</v>
      </c>
      <c r="J144" s="68">
        <v>0</v>
      </c>
      <c r="K144" s="69">
        <f t="shared" si="70"/>
        <v>0</v>
      </c>
      <c r="L144" s="85">
        <f t="shared" si="58"/>
        <v>0</v>
      </c>
      <c r="M144" s="68" t="e">
        <f>VLOOKUP($A144,[0]!Table,MATCH(M$4,[0]!Curves,0))</f>
        <v>#N/A</v>
      </c>
      <c r="N144" s="69" t="e">
        <f t="shared" si="71"/>
        <v>#N/A</v>
      </c>
      <c r="O144" s="85" t="e">
        <f t="shared" si="59"/>
        <v>#N/A</v>
      </c>
      <c r="P144" s="60"/>
      <c r="Q144" s="85">
        <f t="shared" si="72"/>
        <v>4.0410000000000004</v>
      </c>
      <c r="R144" s="85">
        <f t="shared" si="73"/>
        <v>4.0410000000000004</v>
      </c>
      <c r="S144" s="85">
        <f>Summary!C144</f>
        <v>0</v>
      </c>
      <c r="T144" s="70"/>
      <c r="U144" s="22">
        <f t="shared" si="63"/>
        <v>30</v>
      </c>
      <c r="V144" s="71">
        <f t="shared" si="64"/>
        <v>41153</v>
      </c>
      <c r="W144" s="22">
        <f t="shared" ca="1" si="65"/>
        <v>4091</v>
      </c>
      <c r="X144" s="68">
        <f>VLOOKUP($A144,[0]!Table,MATCH(X$4,[0]!Curves,0))</f>
        <v>6.2171772526865801E-2</v>
      </c>
      <c r="Y144" s="72">
        <f t="shared" ca="1" si="66"/>
        <v>0.50371046702934164</v>
      </c>
      <c r="Z144" s="22">
        <f t="shared" si="67"/>
        <v>0</v>
      </c>
      <c r="AA144" s="22">
        <f t="shared" si="68"/>
        <v>0</v>
      </c>
      <c r="AB144" s="73"/>
      <c r="AC144" s="62">
        <f t="shared" ca="1" si="74"/>
        <v>0</v>
      </c>
      <c r="AE144" s="62">
        <f t="shared" ca="1" si="75"/>
        <v>0</v>
      </c>
      <c r="AF144" s="62">
        <f t="shared" ca="1" si="76"/>
        <v>0</v>
      </c>
      <c r="AG144" s="62">
        <f t="shared" ca="1" si="77"/>
        <v>0</v>
      </c>
    </row>
    <row r="145" spans="1:33">
      <c r="A145" s="65">
        <f t="shared" si="69"/>
        <v>41183</v>
      </c>
      <c r="B145" s="66">
        <f>Summary!B145</f>
        <v>0</v>
      </c>
      <c r="C145" s="74"/>
      <c r="D145" s="67">
        <f t="shared" si="60"/>
        <v>0</v>
      </c>
      <c r="E145" s="56">
        <f t="shared" si="61"/>
        <v>0</v>
      </c>
      <c r="F145" s="56">
        <f t="shared" ca="1" si="62"/>
        <v>0</v>
      </c>
      <c r="G145" s="68">
        <f>VLOOKUP($A145,[0]!Table,MATCH(G$4,[0]!Curves,0))</f>
        <v>4.07</v>
      </c>
      <c r="H145" s="69">
        <f t="shared" si="78"/>
        <v>4.07</v>
      </c>
      <c r="I145" s="68">
        <f t="shared" si="57"/>
        <v>4.07</v>
      </c>
      <c r="J145" s="68">
        <v>0</v>
      </c>
      <c r="K145" s="69">
        <f t="shared" si="70"/>
        <v>0</v>
      </c>
      <c r="L145" s="85">
        <f t="shared" si="58"/>
        <v>0</v>
      </c>
      <c r="M145" s="68" t="e">
        <f>VLOOKUP($A145,[0]!Table,MATCH(M$4,[0]!Curves,0))</f>
        <v>#N/A</v>
      </c>
      <c r="N145" s="69" t="e">
        <f t="shared" si="71"/>
        <v>#N/A</v>
      </c>
      <c r="O145" s="85" t="e">
        <f t="shared" si="59"/>
        <v>#N/A</v>
      </c>
      <c r="P145" s="60"/>
      <c r="Q145" s="85">
        <f t="shared" si="72"/>
        <v>4.07</v>
      </c>
      <c r="R145" s="85">
        <f t="shared" si="73"/>
        <v>4.07</v>
      </c>
      <c r="S145" s="85">
        <f>Summary!C145</f>
        <v>0</v>
      </c>
      <c r="T145" s="70"/>
      <c r="U145" s="22">
        <f t="shared" si="63"/>
        <v>31</v>
      </c>
      <c r="V145" s="71">
        <f t="shared" si="64"/>
        <v>41183</v>
      </c>
      <c r="W145" s="22">
        <f t="shared" ca="1" si="65"/>
        <v>4121</v>
      </c>
      <c r="X145" s="68">
        <f>VLOOKUP($A145,[0]!Table,MATCH(X$4,[0]!Curves,0))</f>
        <v>6.2213277272250303E-2</v>
      </c>
      <c r="Y145" s="72">
        <f t="shared" ca="1" si="66"/>
        <v>0.50095622516862315</v>
      </c>
      <c r="Z145" s="22">
        <f t="shared" si="67"/>
        <v>0</v>
      </c>
      <c r="AA145" s="22">
        <f t="shared" si="68"/>
        <v>0</v>
      </c>
      <c r="AB145" s="73"/>
      <c r="AC145" s="62">
        <f t="shared" ca="1" si="74"/>
        <v>0</v>
      </c>
      <c r="AE145" s="62">
        <f t="shared" ca="1" si="75"/>
        <v>0</v>
      </c>
      <c r="AF145" s="62">
        <f t="shared" ca="1" si="76"/>
        <v>0</v>
      </c>
      <c r="AG145" s="62">
        <f t="shared" ca="1" si="77"/>
        <v>0</v>
      </c>
    </row>
    <row r="146" spans="1:33">
      <c r="A146" s="65">
        <f t="shared" si="69"/>
        <v>41214</v>
      </c>
      <c r="B146" s="66">
        <f>Summary!B146</f>
        <v>0</v>
      </c>
      <c r="C146" s="74"/>
      <c r="D146" s="67">
        <f t="shared" si="60"/>
        <v>0</v>
      </c>
      <c r="E146" s="56">
        <f t="shared" si="61"/>
        <v>0</v>
      </c>
      <c r="F146" s="56">
        <f t="shared" ca="1" si="62"/>
        <v>0</v>
      </c>
      <c r="G146" s="68">
        <f>VLOOKUP($A146,[0]!Table,MATCH(G$4,[0]!Curves,0))</f>
        <v>4.21</v>
      </c>
      <c r="H146" s="69">
        <f t="shared" si="78"/>
        <v>4.21</v>
      </c>
      <c r="I146" s="68">
        <f t="shared" si="57"/>
        <v>4.21</v>
      </c>
      <c r="J146" s="68">
        <v>0</v>
      </c>
      <c r="K146" s="69">
        <f t="shared" si="70"/>
        <v>0</v>
      </c>
      <c r="L146" s="85">
        <f t="shared" si="58"/>
        <v>0</v>
      </c>
      <c r="M146" s="68" t="e">
        <f>VLOOKUP($A146,[0]!Table,MATCH(M$4,[0]!Curves,0))</f>
        <v>#N/A</v>
      </c>
      <c r="N146" s="69" t="e">
        <f t="shared" si="71"/>
        <v>#N/A</v>
      </c>
      <c r="O146" s="85" t="e">
        <f t="shared" si="59"/>
        <v>#N/A</v>
      </c>
      <c r="P146" s="60"/>
      <c r="Q146" s="85">
        <f t="shared" si="72"/>
        <v>4.21</v>
      </c>
      <c r="R146" s="85">
        <f t="shared" si="73"/>
        <v>4.21</v>
      </c>
      <c r="S146" s="85">
        <f>Summary!C146</f>
        <v>0</v>
      </c>
      <c r="T146" s="70"/>
      <c r="U146" s="22">
        <f t="shared" si="63"/>
        <v>30</v>
      </c>
      <c r="V146" s="71">
        <f t="shared" si="64"/>
        <v>41214</v>
      </c>
      <c r="W146" s="22">
        <f t="shared" ca="1" si="65"/>
        <v>4152</v>
      </c>
      <c r="X146" s="68">
        <f>VLOOKUP($A146,[0]!Table,MATCH(X$4,[0]!Curves,0))</f>
        <v>6.2256165509747802E-2</v>
      </c>
      <c r="Y146" s="72">
        <f t="shared" ca="1" si="66"/>
        <v>0.49812254008031404</v>
      </c>
      <c r="Z146" s="22">
        <f t="shared" si="67"/>
        <v>0</v>
      </c>
      <c r="AA146" s="22">
        <f t="shared" si="68"/>
        <v>0</v>
      </c>
      <c r="AB146" s="73"/>
      <c r="AC146" s="62">
        <f t="shared" ca="1" si="74"/>
        <v>0</v>
      </c>
      <c r="AE146" s="62">
        <f t="shared" ca="1" si="75"/>
        <v>0</v>
      </c>
      <c r="AF146" s="62">
        <f t="shared" ca="1" si="76"/>
        <v>0</v>
      </c>
      <c r="AG146" s="62">
        <f t="shared" ca="1" si="77"/>
        <v>0</v>
      </c>
    </row>
    <row r="147" spans="1:33">
      <c r="A147" s="65">
        <f t="shared" si="69"/>
        <v>41244</v>
      </c>
      <c r="B147" s="66">
        <f>Summary!B147</f>
        <v>0</v>
      </c>
      <c r="C147" s="74"/>
      <c r="D147" s="67">
        <f t="shared" si="60"/>
        <v>0</v>
      </c>
      <c r="E147" s="56">
        <f t="shared" si="61"/>
        <v>0</v>
      </c>
      <c r="F147" s="56">
        <f t="shared" ca="1" si="62"/>
        <v>0</v>
      </c>
      <c r="G147" s="68">
        <f>VLOOKUP($A147,[0]!Table,MATCH(G$4,[0]!Curves,0))</f>
        <v>4.3499999999999996</v>
      </c>
      <c r="H147" s="69">
        <f t="shared" si="78"/>
        <v>4.3499999999999996</v>
      </c>
      <c r="I147" s="68">
        <f t="shared" si="57"/>
        <v>4.3499999999999996</v>
      </c>
      <c r="J147" s="68">
        <v>0</v>
      </c>
      <c r="K147" s="69">
        <f t="shared" si="70"/>
        <v>0</v>
      </c>
      <c r="L147" s="85">
        <f t="shared" si="58"/>
        <v>0</v>
      </c>
      <c r="M147" s="68" t="e">
        <f>VLOOKUP($A147,[0]!Table,MATCH(M$4,[0]!Curves,0))</f>
        <v>#N/A</v>
      </c>
      <c r="N147" s="69" t="e">
        <f t="shared" si="71"/>
        <v>#N/A</v>
      </c>
      <c r="O147" s="85" t="e">
        <f t="shared" si="59"/>
        <v>#N/A</v>
      </c>
      <c r="P147" s="60"/>
      <c r="Q147" s="85">
        <f t="shared" si="72"/>
        <v>4.3499999999999996</v>
      </c>
      <c r="R147" s="85">
        <f t="shared" si="73"/>
        <v>4.3499999999999996</v>
      </c>
      <c r="S147" s="85">
        <f>Summary!C147</f>
        <v>0</v>
      </c>
      <c r="T147" s="70"/>
      <c r="U147" s="22">
        <f t="shared" si="63"/>
        <v>31</v>
      </c>
      <c r="V147" s="71">
        <f t="shared" si="64"/>
        <v>41244</v>
      </c>
      <c r="W147" s="22">
        <f t="shared" ca="1" si="65"/>
        <v>4182</v>
      </c>
      <c r="X147" s="68">
        <f>VLOOKUP($A147,[0]!Table,MATCH(X$4,[0]!Curves,0))</f>
        <v>6.2297670256294499E-2</v>
      </c>
      <c r="Y147" s="72">
        <f t="shared" ca="1" si="66"/>
        <v>0.49539220114920246</v>
      </c>
      <c r="Z147" s="22">
        <f t="shared" si="67"/>
        <v>0</v>
      </c>
      <c r="AA147" s="22">
        <f t="shared" si="68"/>
        <v>0</v>
      </c>
      <c r="AB147" s="73"/>
      <c r="AC147" s="62">
        <f t="shared" ca="1" si="74"/>
        <v>0</v>
      </c>
      <c r="AE147" s="62">
        <f t="shared" ca="1" si="75"/>
        <v>0</v>
      </c>
      <c r="AF147" s="62">
        <f t="shared" ca="1" si="76"/>
        <v>0</v>
      </c>
      <c r="AG147" s="62">
        <f t="shared" ca="1" si="77"/>
        <v>0</v>
      </c>
    </row>
    <row r="148" spans="1:33">
      <c r="A148" s="65">
        <f t="shared" si="69"/>
        <v>41275</v>
      </c>
      <c r="B148" s="66">
        <f>Summary!B148</f>
        <v>0</v>
      </c>
      <c r="C148" s="74"/>
      <c r="D148" s="67">
        <f t="shared" si="60"/>
        <v>0</v>
      </c>
      <c r="E148" s="56">
        <f t="shared" si="61"/>
        <v>0</v>
      </c>
      <c r="F148" s="56">
        <f t="shared" ca="1" si="62"/>
        <v>0</v>
      </c>
      <c r="G148" s="68">
        <f>VLOOKUP($A148,[0]!Table,MATCH(G$4,[0]!Curves,0))</f>
        <v>4.4749999999999996</v>
      </c>
      <c r="H148" s="69">
        <f t="shared" si="78"/>
        <v>4.4749999999999996</v>
      </c>
      <c r="I148" s="68">
        <f t="shared" si="57"/>
        <v>4.4749999999999996</v>
      </c>
      <c r="J148" s="68">
        <v>0</v>
      </c>
      <c r="K148" s="69">
        <f t="shared" si="70"/>
        <v>0</v>
      </c>
      <c r="L148" s="85">
        <f t="shared" si="58"/>
        <v>0</v>
      </c>
      <c r="M148" s="68" t="e">
        <f>VLOOKUP($A148,[0]!Table,MATCH(M$4,[0]!Curves,0))</f>
        <v>#N/A</v>
      </c>
      <c r="N148" s="69" t="e">
        <f t="shared" si="71"/>
        <v>#N/A</v>
      </c>
      <c r="O148" s="85" t="e">
        <f t="shared" si="59"/>
        <v>#N/A</v>
      </c>
      <c r="P148" s="60"/>
      <c r="Q148" s="85">
        <f t="shared" si="72"/>
        <v>4.4749999999999996</v>
      </c>
      <c r="R148" s="85">
        <f t="shared" si="73"/>
        <v>4.4749999999999996</v>
      </c>
      <c r="S148" s="85">
        <f>Summary!C148</f>
        <v>0</v>
      </c>
      <c r="T148" s="70"/>
      <c r="U148" s="22">
        <f t="shared" si="63"/>
        <v>31</v>
      </c>
      <c r="V148" s="71">
        <f t="shared" si="64"/>
        <v>41275</v>
      </c>
      <c r="W148" s="22">
        <f t="shared" ca="1" si="65"/>
        <v>4213</v>
      </c>
      <c r="X148" s="68">
        <f>VLOOKUP($A148,[0]!Table,MATCH(X$4,[0]!Curves,0))</f>
        <v>6.2340558494993599E-2</v>
      </c>
      <c r="Y148" s="72">
        <f t="shared" ca="1" si="66"/>
        <v>0.49258315538930852</v>
      </c>
      <c r="Z148" s="22">
        <f t="shared" si="67"/>
        <v>0</v>
      </c>
      <c r="AA148" s="22">
        <f t="shared" si="68"/>
        <v>0</v>
      </c>
      <c r="AB148" s="73"/>
      <c r="AC148" s="62">
        <f t="shared" ca="1" si="74"/>
        <v>0</v>
      </c>
      <c r="AE148" s="62">
        <f t="shared" ca="1" si="75"/>
        <v>0</v>
      </c>
      <c r="AF148" s="62">
        <f t="shared" ca="1" si="76"/>
        <v>0</v>
      </c>
      <c r="AG148" s="62">
        <f t="shared" ca="1" si="77"/>
        <v>0</v>
      </c>
    </row>
    <row r="149" spans="1:33">
      <c r="A149" s="65">
        <f t="shared" si="69"/>
        <v>41306</v>
      </c>
      <c r="B149" s="66">
        <f>Summary!B149</f>
        <v>0</v>
      </c>
      <c r="C149" s="74"/>
      <c r="D149" s="67">
        <f t="shared" si="60"/>
        <v>0</v>
      </c>
      <c r="E149" s="56">
        <f t="shared" si="61"/>
        <v>0</v>
      </c>
      <c r="F149" s="56">
        <f t="shared" ca="1" si="62"/>
        <v>0</v>
      </c>
      <c r="G149" s="68">
        <f>VLOOKUP($A149,[0]!Table,MATCH(G$4,[0]!Curves,0))</f>
        <v>4.3570000000000002</v>
      </c>
      <c r="H149" s="69">
        <f t="shared" si="78"/>
        <v>4.3570000000000002</v>
      </c>
      <c r="I149" s="68">
        <f t="shared" si="57"/>
        <v>4.3570000000000002</v>
      </c>
      <c r="J149" s="68">
        <v>0</v>
      </c>
      <c r="K149" s="69">
        <f t="shared" si="70"/>
        <v>0</v>
      </c>
      <c r="L149" s="85">
        <f t="shared" si="58"/>
        <v>0</v>
      </c>
      <c r="M149" s="68" t="e">
        <f>VLOOKUP($A149,[0]!Table,MATCH(M$4,[0]!Curves,0))</f>
        <v>#N/A</v>
      </c>
      <c r="N149" s="69" t="e">
        <f t="shared" si="71"/>
        <v>#N/A</v>
      </c>
      <c r="O149" s="85" t="e">
        <f t="shared" si="59"/>
        <v>#N/A</v>
      </c>
      <c r="P149" s="60"/>
      <c r="Q149" s="85">
        <f t="shared" si="72"/>
        <v>4.3570000000000002</v>
      </c>
      <c r="R149" s="85">
        <f t="shared" si="73"/>
        <v>4.3570000000000002</v>
      </c>
      <c r="S149" s="85">
        <f>Summary!C149</f>
        <v>0</v>
      </c>
      <c r="T149" s="70"/>
      <c r="U149" s="22">
        <f t="shared" si="63"/>
        <v>28</v>
      </c>
      <c r="V149" s="71">
        <f t="shared" si="64"/>
        <v>41306</v>
      </c>
      <c r="W149" s="22">
        <f t="shared" ca="1" si="65"/>
        <v>4244</v>
      </c>
      <c r="X149" s="68">
        <f>VLOOKUP($A149,[0]!Table,MATCH(X$4,[0]!Curves,0))</f>
        <v>6.2383446734303398E-2</v>
      </c>
      <c r="Y149" s="72">
        <f t="shared" ca="1" si="66"/>
        <v>0.48978658483514709</v>
      </c>
      <c r="Z149" s="22">
        <f t="shared" si="67"/>
        <v>0</v>
      </c>
      <c r="AA149" s="22">
        <f t="shared" si="68"/>
        <v>0</v>
      </c>
      <c r="AB149" s="73"/>
      <c r="AC149" s="62">
        <f t="shared" ca="1" si="74"/>
        <v>0</v>
      </c>
      <c r="AE149" s="62">
        <f t="shared" ca="1" si="75"/>
        <v>0</v>
      </c>
      <c r="AF149" s="62">
        <f t="shared" ca="1" si="76"/>
        <v>0</v>
      </c>
      <c r="AG149" s="62">
        <f t="shared" ca="1" si="77"/>
        <v>0</v>
      </c>
    </row>
    <row r="150" spans="1:33">
      <c r="A150" s="65">
        <f t="shared" si="69"/>
        <v>41334</v>
      </c>
      <c r="B150" s="66">
        <f>Summary!B150</f>
        <v>0</v>
      </c>
      <c r="C150" s="74"/>
      <c r="D150" s="67">
        <f t="shared" si="60"/>
        <v>0</v>
      </c>
      <c r="E150" s="56">
        <f t="shared" si="61"/>
        <v>0</v>
      </c>
      <c r="F150" s="56">
        <f t="shared" ca="1" si="62"/>
        <v>0</v>
      </c>
      <c r="G150" s="68">
        <f>VLOOKUP($A150,[0]!Table,MATCH(G$4,[0]!Curves,0))</f>
        <v>4.2240000000000002</v>
      </c>
      <c r="H150" s="69">
        <f t="shared" si="78"/>
        <v>4.2240000000000002</v>
      </c>
      <c r="I150" s="68">
        <f t="shared" ref="I150:I169" si="79">H150</f>
        <v>4.2240000000000002</v>
      </c>
      <c r="J150" s="68">
        <v>0</v>
      </c>
      <c r="K150" s="69">
        <f t="shared" si="70"/>
        <v>0</v>
      </c>
      <c r="L150" s="85">
        <f t="shared" ref="L150:L169" si="80">K150</f>
        <v>0</v>
      </c>
      <c r="M150" s="68" t="e">
        <f>VLOOKUP($A150,[0]!Table,MATCH(M$4,[0]!Curves,0))</f>
        <v>#N/A</v>
      </c>
      <c r="N150" s="69" t="e">
        <f t="shared" si="71"/>
        <v>#N/A</v>
      </c>
      <c r="O150" s="85" t="e">
        <f t="shared" ref="O150:O169" si="81">N150</f>
        <v>#N/A</v>
      </c>
      <c r="P150" s="60"/>
      <c r="Q150" s="85">
        <f t="shared" si="72"/>
        <v>4.2240000000000002</v>
      </c>
      <c r="R150" s="85">
        <f t="shared" si="73"/>
        <v>4.2240000000000002</v>
      </c>
      <c r="S150" s="85">
        <f>Summary!C150</f>
        <v>0</v>
      </c>
      <c r="T150" s="70"/>
      <c r="U150" s="22">
        <f t="shared" si="63"/>
        <v>31</v>
      </c>
      <c r="V150" s="71">
        <f t="shared" si="64"/>
        <v>41334</v>
      </c>
      <c r="W150" s="22">
        <f t="shared" ca="1" si="65"/>
        <v>4272</v>
      </c>
      <c r="X150" s="68">
        <f>VLOOKUP($A150,[0]!Table,MATCH(X$4,[0]!Curves,0))</f>
        <v>6.2422184499365804E-2</v>
      </c>
      <c r="Y150" s="72">
        <f t="shared" ca="1" si="66"/>
        <v>0.48727134673066719</v>
      </c>
      <c r="Z150" s="22">
        <f t="shared" si="67"/>
        <v>0</v>
      </c>
      <c r="AA150" s="22">
        <f t="shared" si="68"/>
        <v>0</v>
      </c>
      <c r="AB150" s="73"/>
      <c r="AC150" s="62">
        <f t="shared" ca="1" si="74"/>
        <v>0</v>
      </c>
      <c r="AE150" s="62">
        <f t="shared" ca="1" si="75"/>
        <v>0</v>
      </c>
      <c r="AF150" s="62">
        <f t="shared" ca="1" si="76"/>
        <v>0</v>
      </c>
      <c r="AG150" s="62">
        <f t="shared" ca="1" si="77"/>
        <v>0</v>
      </c>
    </row>
    <row r="151" spans="1:33">
      <c r="A151" s="65">
        <f t="shared" si="69"/>
        <v>41365</v>
      </c>
      <c r="B151" s="66">
        <f>Summary!B151</f>
        <v>0</v>
      </c>
      <c r="C151" s="74"/>
      <c r="D151" s="67">
        <f t="shared" si="60"/>
        <v>0</v>
      </c>
      <c r="E151" s="56">
        <f t="shared" si="61"/>
        <v>0</v>
      </c>
      <c r="F151" s="56">
        <f t="shared" ca="1" si="62"/>
        <v>0</v>
      </c>
      <c r="G151" s="68">
        <f>VLOOKUP($A151,[0]!Table,MATCH(G$4,[0]!Curves,0))</f>
        <v>4.0040000000000004</v>
      </c>
      <c r="H151" s="69">
        <f t="shared" si="78"/>
        <v>4.0040000000000004</v>
      </c>
      <c r="I151" s="68">
        <f t="shared" si="79"/>
        <v>4.0040000000000004</v>
      </c>
      <c r="J151" s="68">
        <v>0</v>
      </c>
      <c r="K151" s="69">
        <f t="shared" si="70"/>
        <v>0</v>
      </c>
      <c r="L151" s="85">
        <f t="shared" si="80"/>
        <v>0</v>
      </c>
      <c r="M151" s="68" t="e">
        <f>VLOOKUP($A151,[0]!Table,MATCH(M$4,[0]!Curves,0))</f>
        <v>#N/A</v>
      </c>
      <c r="N151" s="69" t="e">
        <f t="shared" si="71"/>
        <v>#N/A</v>
      </c>
      <c r="O151" s="85" t="e">
        <f t="shared" si="81"/>
        <v>#N/A</v>
      </c>
      <c r="P151" s="60"/>
      <c r="Q151" s="85">
        <f t="shared" si="72"/>
        <v>4.0040000000000004</v>
      </c>
      <c r="R151" s="85">
        <f t="shared" si="73"/>
        <v>4.0040000000000004</v>
      </c>
      <c r="S151" s="85">
        <f>Summary!C151</f>
        <v>0</v>
      </c>
      <c r="T151" s="70"/>
      <c r="U151" s="22">
        <f t="shared" si="63"/>
        <v>30</v>
      </c>
      <c r="V151" s="71">
        <f t="shared" si="64"/>
        <v>41365</v>
      </c>
      <c r="W151" s="22">
        <f t="shared" ca="1" si="65"/>
        <v>4303</v>
      </c>
      <c r="X151" s="68">
        <f>VLOOKUP($A151,[0]!Table,MATCH(X$4,[0]!Curves,0))</f>
        <v>6.2465072739836799E-2</v>
      </c>
      <c r="Y151" s="72">
        <f t="shared" ca="1" si="66"/>
        <v>0.48449843249083746</v>
      </c>
      <c r="Z151" s="22">
        <f t="shared" si="67"/>
        <v>0</v>
      </c>
      <c r="AA151" s="22">
        <f t="shared" si="68"/>
        <v>0</v>
      </c>
      <c r="AB151" s="73"/>
      <c r="AC151" s="62">
        <f t="shared" ca="1" si="74"/>
        <v>0</v>
      </c>
      <c r="AE151" s="62">
        <f t="shared" ca="1" si="75"/>
        <v>0</v>
      </c>
      <c r="AF151" s="62">
        <f t="shared" ca="1" si="76"/>
        <v>0</v>
      </c>
      <c r="AG151" s="62">
        <f t="shared" ca="1" si="77"/>
        <v>0</v>
      </c>
    </row>
    <row r="152" spans="1:33">
      <c r="A152" s="65">
        <f t="shared" si="69"/>
        <v>41395</v>
      </c>
      <c r="B152" s="66">
        <f>Summary!B152</f>
        <v>0</v>
      </c>
      <c r="C152" s="74"/>
      <c r="D152" s="67">
        <f t="shared" si="60"/>
        <v>0</v>
      </c>
      <c r="E152" s="56">
        <f t="shared" si="61"/>
        <v>0</v>
      </c>
      <c r="F152" s="56">
        <f t="shared" ca="1" si="62"/>
        <v>0</v>
      </c>
      <c r="G152" s="68">
        <f>VLOOKUP($A152,[0]!Table,MATCH(G$4,[0]!Curves,0))</f>
        <v>3.9940000000000002</v>
      </c>
      <c r="H152" s="69">
        <f t="shared" si="78"/>
        <v>3.9940000000000002</v>
      </c>
      <c r="I152" s="68">
        <f t="shared" si="79"/>
        <v>3.9940000000000002</v>
      </c>
      <c r="J152" s="68">
        <v>0</v>
      </c>
      <c r="K152" s="69">
        <f t="shared" si="70"/>
        <v>0</v>
      </c>
      <c r="L152" s="85">
        <f t="shared" si="80"/>
        <v>0</v>
      </c>
      <c r="M152" s="68" t="e">
        <f>VLOOKUP($A152,[0]!Table,MATCH(M$4,[0]!Curves,0))</f>
        <v>#N/A</v>
      </c>
      <c r="N152" s="69" t="e">
        <f t="shared" si="71"/>
        <v>#N/A</v>
      </c>
      <c r="O152" s="85" t="e">
        <f t="shared" si="81"/>
        <v>#N/A</v>
      </c>
      <c r="P152" s="60"/>
      <c r="Q152" s="85">
        <f t="shared" si="72"/>
        <v>3.9940000000000002</v>
      </c>
      <c r="R152" s="85">
        <f t="shared" si="73"/>
        <v>3.9940000000000002</v>
      </c>
      <c r="S152" s="85">
        <f>Summary!C152</f>
        <v>0</v>
      </c>
      <c r="T152" s="70"/>
      <c r="U152" s="22">
        <f t="shared" si="63"/>
        <v>31</v>
      </c>
      <c r="V152" s="71">
        <f t="shared" si="64"/>
        <v>41395</v>
      </c>
      <c r="W152" s="22">
        <f t="shared" ca="1" si="65"/>
        <v>4333</v>
      </c>
      <c r="X152" s="68">
        <f>VLOOKUP($A152,[0]!Table,MATCH(X$4,[0]!Curves,0))</f>
        <v>6.2506577489261195E-2</v>
      </c>
      <c r="Y152" s="72">
        <f t="shared" ca="1" si="66"/>
        <v>0.48182675845872869</v>
      </c>
      <c r="Z152" s="22">
        <f t="shared" si="67"/>
        <v>0</v>
      </c>
      <c r="AA152" s="22">
        <f t="shared" si="68"/>
        <v>0</v>
      </c>
      <c r="AB152" s="73"/>
      <c r="AC152" s="62">
        <f t="shared" ca="1" si="74"/>
        <v>0</v>
      </c>
      <c r="AE152" s="62">
        <f t="shared" ca="1" si="75"/>
        <v>0</v>
      </c>
      <c r="AF152" s="62">
        <f t="shared" ca="1" si="76"/>
        <v>0</v>
      </c>
      <c r="AG152" s="62">
        <f t="shared" ca="1" si="77"/>
        <v>0</v>
      </c>
    </row>
    <row r="153" spans="1:33">
      <c r="A153" s="65">
        <f t="shared" si="69"/>
        <v>41426</v>
      </c>
      <c r="B153" s="66">
        <f>Summary!B153</f>
        <v>0</v>
      </c>
      <c r="C153" s="74"/>
      <c r="D153" s="67">
        <f t="shared" si="60"/>
        <v>0</v>
      </c>
      <c r="E153" s="56">
        <f t="shared" si="61"/>
        <v>0</v>
      </c>
      <c r="F153" s="56">
        <f t="shared" ca="1" si="62"/>
        <v>0</v>
      </c>
      <c r="G153" s="68">
        <f>VLOOKUP($A153,[0]!Table,MATCH(G$4,[0]!Curves,0))</f>
        <v>4.03</v>
      </c>
      <c r="H153" s="69">
        <f t="shared" si="78"/>
        <v>4.03</v>
      </c>
      <c r="I153" s="68">
        <f t="shared" si="79"/>
        <v>4.03</v>
      </c>
      <c r="J153" s="68">
        <v>0</v>
      </c>
      <c r="K153" s="69">
        <f t="shared" si="70"/>
        <v>0</v>
      </c>
      <c r="L153" s="85">
        <f t="shared" si="80"/>
        <v>0</v>
      </c>
      <c r="M153" s="68" t="e">
        <f>VLOOKUP($A153,[0]!Table,MATCH(M$4,[0]!Curves,0))</f>
        <v>#N/A</v>
      </c>
      <c r="N153" s="69" t="e">
        <f t="shared" si="71"/>
        <v>#N/A</v>
      </c>
      <c r="O153" s="85" t="e">
        <f t="shared" si="81"/>
        <v>#N/A</v>
      </c>
      <c r="P153" s="60"/>
      <c r="Q153" s="85">
        <f t="shared" si="72"/>
        <v>4.03</v>
      </c>
      <c r="R153" s="85">
        <f t="shared" si="73"/>
        <v>4.03</v>
      </c>
      <c r="S153" s="85">
        <f>Summary!C153</f>
        <v>0</v>
      </c>
      <c r="T153" s="70"/>
      <c r="U153" s="22">
        <f t="shared" si="63"/>
        <v>30</v>
      </c>
      <c r="V153" s="71">
        <f t="shared" si="64"/>
        <v>41426</v>
      </c>
      <c r="W153" s="22">
        <f t="shared" ca="1" si="65"/>
        <v>4364</v>
      </c>
      <c r="X153" s="68">
        <f>VLOOKUP($A153,[0]!Table,MATCH(X$4,[0]!Curves,0))</f>
        <v>6.2549465730934006E-2</v>
      </c>
      <c r="Y153" s="72">
        <f t="shared" ca="1" si="66"/>
        <v>0.47907818223405041</v>
      </c>
      <c r="Z153" s="22">
        <f t="shared" si="67"/>
        <v>0</v>
      </c>
      <c r="AA153" s="22">
        <f t="shared" si="68"/>
        <v>0</v>
      </c>
      <c r="AB153" s="73"/>
      <c r="AC153" s="62">
        <f t="shared" ca="1" si="74"/>
        <v>0</v>
      </c>
      <c r="AE153" s="62">
        <f t="shared" ca="1" si="75"/>
        <v>0</v>
      </c>
      <c r="AF153" s="62">
        <f t="shared" ca="1" si="76"/>
        <v>0</v>
      </c>
      <c r="AG153" s="62">
        <f t="shared" ca="1" si="77"/>
        <v>0</v>
      </c>
    </row>
    <row r="154" spans="1:33">
      <c r="A154" s="65">
        <f t="shared" si="69"/>
        <v>41456</v>
      </c>
      <c r="B154" s="66">
        <f>Summary!B154</f>
        <v>0</v>
      </c>
      <c r="C154" s="74"/>
      <c r="D154" s="67">
        <f t="shared" si="60"/>
        <v>0</v>
      </c>
      <c r="E154" s="56">
        <f t="shared" si="61"/>
        <v>0</v>
      </c>
      <c r="F154" s="56">
        <f t="shared" ca="1" si="62"/>
        <v>0</v>
      </c>
      <c r="G154" s="68">
        <f>VLOOKUP($A154,[0]!Table,MATCH(G$4,[0]!Curves,0))</f>
        <v>4.0620000000000003</v>
      </c>
      <c r="H154" s="69">
        <f t="shared" si="78"/>
        <v>4.0620000000000003</v>
      </c>
      <c r="I154" s="68">
        <f t="shared" si="79"/>
        <v>4.0620000000000003</v>
      </c>
      <c r="J154" s="68">
        <v>0</v>
      </c>
      <c r="K154" s="69">
        <f t="shared" si="70"/>
        <v>0</v>
      </c>
      <c r="L154" s="85">
        <f t="shared" si="80"/>
        <v>0</v>
      </c>
      <c r="M154" s="68" t="e">
        <f>VLOOKUP($A154,[0]!Table,MATCH(M$4,[0]!Curves,0))</f>
        <v>#N/A</v>
      </c>
      <c r="N154" s="69" t="e">
        <f t="shared" si="71"/>
        <v>#N/A</v>
      </c>
      <c r="O154" s="85" t="e">
        <f t="shared" si="81"/>
        <v>#N/A</v>
      </c>
      <c r="P154" s="60"/>
      <c r="Q154" s="85">
        <f t="shared" si="72"/>
        <v>4.0620000000000003</v>
      </c>
      <c r="R154" s="85">
        <f t="shared" si="73"/>
        <v>4.0620000000000003</v>
      </c>
      <c r="S154" s="85">
        <f>Summary!C154</f>
        <v>0</v>
      </c>
      <c r="T154" s="70"/>
      <c r="U154" s="22">
        <f t="shared" si="63"/>
        <v>31</v>
      </c>
      <c r="V154" s="71">
        <f t="shared" si="64"/>
        <v>41456</v>
      </c>
      <c r="W154" s="22">
        <f t="shared" ca="1" si="65"/>
        <v>4394</v>
      </c>
      <c r="X154" s="68">
        <f>VLOOKUP($A154,[0]!Table,MATCH(X$4,[0]!Curves,0))</f>
        <v>6.2590970481520597E-2</v>
      </c>
      <c r="Y154" s="72">
        <f t="shared" ca="1" si="66"/>
        <v>0.4764300017593916</v>
      </c>
      <c r="Z154" s="22">
        <f t="shared" si="67"/>
        <v>0</v>
      </c>
      <c r="AA154" s="22">
        <f t="shared" si="68"/>
        <v>0</v>
      </c>
      <c r="AB154" s="73"/>
      <c r="AC154" s="62">
        <f t="shared" ca="1" si="74"/>
        <v>0</v>
      </c>
      <c r="AE154" s="62">
        <f t="shared" ca="1" si="75"/>
        <v>0</v>
      </c>
      <c r="AF154" s="62">
        <f t="shared" ca="1" si="76"/>
        <v>0</v>
      </c>
      <c r="AG154" s="62">
        <f t="shared" ca="1" si="77"/>
        <v>0</v>
      </c>
    </row>
    <row r="155" spans="1:33">
      <c r="A155" s="65">
        <f t="shared" si="69"/>
        <v>41487</v>
      </c>
      <c r="B155" s="66">
        <f>Summary!B155</f>
        <v>0</v>
      </c>
      <c r="C155" s="74"/>
      <c r="D155" s="67">
        <f t="shared" si="60"/>
        <v>0</v>
      </c>
      <c r="E155" s="56">
        <f t="shared" si="61"/>
        <v>0</v>
      </c>
      <c r="F155" s="56">
        <f t="shared" ca="1" si="62"/>
        <v>0</v>
      </c>
      <c r="G155" s="68">
        <f>VLOOKUP($A155,[0]!Table,MATCH(G$4,[0]!Curves,0))</f>
        <v>4.1109999999999998</v>
      </c>
      <c r="H155" s="69">
        <f t="shared" si="78"/>
        <v>4.1109999999999998</v>
      </c>
      <c r="I155" s="68">
        <f t="shared" si="79"/>
        <v>4.1109999999999998</v>
      </c>
      <c r="J155" s="68">
        <v>0</v>
      </c>
      <c r="K155" s="69">
        <f t="shared" si="70"/>
        <v>0</v>
      </c>
      <c r="L155" s="85">
        <f t="shared" si="80"/>
        <v>0</v>
      </c>
      <c r="M155" s="68" t="e">
        <f>VLOOKUP($A155,[0]!Table,MATCH(M$4,[0]!Curves,0))</f>
        <v>#N/A</v>
      </c>
      <c r="N155" s="69" t="e">
        <f t="shared" si="71"/>
        <v>#N/A</v>
      </c>
      <c r="O155" s="85" t="e">
        <f t="shared" si="81"/>
        <v>#N/A</v>
      </c>
      <c r="P155" s="60"/>
      <c r="Q155" s="85">
        <f t="shared" si="72"/>
        <v>4.1109999999999998</v>
      </c>
      <c r="R155" s="85">
        <f t="shared" si="73"/>
        <v>4.1109999999999998</v>
      </c>
      <c r="S155" s="85">
        <f>Summary!C155</f>
        <v>0</v>
      </c>
      <c r="T155" s="70"/>
      <c r="U155" s="22">
        <f t="shared" si="63"/>
        <v>31</v>
      </c>
      <c r="V155" s="71">
        <f t="shared" si="64"/>
        <v>41487</v>
      </c>
      <c r="W155" s="22">
        <f t="shared" ca="1" si="65"/>
        <v>4425</v>
      </c>
      <c r="X155" s="68">
        <f>VLOOKUP($A155,[0]!Table,MATCH(X$4,[0]!Curves,0))</f>
        <v>6.26338587243946E-2</v>
      </c>
      <c r="Y155" s="72">
        <f t="shared" ca="1" si="66"/>
        <v>0.47370564071604077</v>
      </c>
      <c r="Z155" s="22">
        <f t="shared" si="67"/>
        <v>0</v>
      </c>
      <c r="AA155" s="22">
        <f t="shared" si="68"/>
        <v>0</v>
      </c>
      <c r="AB155" s="73"/>
      <c r="AC155" s="62">
        <f t="shared" ca="1" si="74"/>
        <v>0</v>
      </c>
      <c r="AE155" s="62">
        <f t="shared" ca="1" si="75"/>
        <v>0</v>
      </c>
      <c r="AF155" s="62">
        <f t="shared" ca="1" si="76"/>
        <v>0</v>
      </c>
      <c r="AG155" s="62">
        <f t="shared" ca="1" si="77"/>
        <v>0</v>
      </c>
    </row>
    <row r="156" spans="1:33">
      <c r="A156" s="65">
        <f t="shared" si="69"/>
        <v>41518</v>
      </c>
      <c r="B156" s="66">
        <f>Summary!B156</f>
        <v>0</v>
      </c>
      <c r="C156" s="74"/>
      <c r="D156" s="67">
        <f t="shared" si="60"/>
        <v>0</v>
      </c>
      <c r="E156" s="56">
        <f t="shared" si="61"/>
        <v>0</v>
      </c>
      <c r="F156" s="56">
        <f t="shared" ca="1" si="62"/>
        <v>0</v>
      </c>
      <c r="G156" s="68">
        <f>VLOOKUP($A156,[0]!Table,MATCH(G$4,[0]!Curves,0))</f>
        <v>4.1260000000000003</v>
      </c>
      <c r="H156" s="69">
        <f t="shared" si="78"/>
        <v>4.1260000000000003</v>
      </c>
      <c r="I156" s="68">
        <f t="shared" si="79"/>
        <v>4.1260000000000003</v>
      </c>
      <c r="J156" s="68">
        <v>0</v>
      </c>
      <c r="K156" s="69">
        <f t="shared" si="70"/>
        <v>0</v>
      </c>
      <c r="L156" s="85">
        <f t="shared" si="80"/>
        <v>0</v>
      </c>
      <c r="M156" s="68" t="e">
        <f>VLOOKUP($A156,[0]!Table,MATCH(M$4,[0]!Curves,0))</f>
        <v>#N/A</v>
      </c>
      <c r="N156" s="69" t="e">
        <f t="shared" si="71"/>
        <v>#N/A</v>
      </c>
      <c r="O156" s="85" t="e">
        <f t="shared" si="81"/>
        <v>#N/A</v>
      </c>
      <c r="P156" s="60"/>
      <c r="Q156" s="85">
        <f t="shared" si="72"/>
        <v>4.1260000000000003</v>
      </c>
      <c r="R156" s="85">
        <f t="shared" si="73"/>
        <v>4.1260000000000003</v>
      </c>
      <c r="S156" s="85">
        <f>Summary!C156</f>
        <v>0</v>
      </c>
      <c r="T156" s="70"/>
      <c r="U156" s="22">
        <f t="shared" si="63"/>
        <v>30</v>
      </c>
      <c r="V156" s="71">
        <f t="shared" si="64"/>
        <v>41518</v>
      </c>
      <c r="W156" s="22">
        <f t="shared" ca="1" si="65"/>
        <v>4456</v>
      </c>
      <c r="X156" s="68">
        <f>VLOOKUP($A156,[0]!Table,MATCH(X$4,[0]!Curves,0))</f>
        <v>6.2676746967878005E-2</v>
      </c>
      <c r="Y156" s="72">
        <f t="shared" ca="1" si="66"/>
        <v>0.47099353847898578</v>
      </c>
      <c r="Z156" s="22">
        <f t="shared" si="67"/>
        <v>0</v>
      </c>
      <c r="AA156" s="22">
        <f t="shared" si="68"/>
        <v>0</v>
      </c>
      <c r="AB156" s="73"/>
      <c r="AC156" s="62">
        <f t="shared" ca="1" si="74"/>
        <v>0</v>
      </c>
      <c r="AE156" s="62">
        <f t="shared" ca="1" si="75"/>
        <v>0</v>
      </c>
      <c r="AF156" s="62">
        <f t="shared" ca="1" si="76"/>
        <v>0</v>
      </c>
      <c r="AG156" s="62">
        <f t="shared" ca="1" si="77"/>
        <v>0</v>
      </c>
    </row>
    <row r="157" spans="1:33">
      <c r="A157" s="65">
        <f t="shared" si="69"/>
        <v>41548</v>
      </c>
      <c r="B157" s="66">
        <f>Summary!B157</f>
        <v>0</v>
      </c>
      <c r="C157" s="74"/>
      <c r="D157" s="67">
        <f t="shared" si="60"/>
        <v>0</v>
      </c>
      <c r="E157" s="56">
        <f t="shared" si="61"/>
        <v>0</v>
      </c>
      <c r="F157" s="56">
        <f t="shared" ca="1" si="62"/>
        <v>0</v>
      </c>
      <c r="G157" s="68">
        <f>VLOOKUP($A157,[0]!Table,MATCH(G$4,[0]!Curves,0))</f>
        <v>4.1550000000000002</v>
      </c>
      <c r="H157" s="69">
        <f t="shared" si="78"/>
        <v>4.1550000000000002</v>
      </c>
      <c r="I157" s="68">
        <f t="shared" si="79"/>
        <v>4.1550000000000002</v>
      </c>
      <c r="J157" s="68">
        <v>0</v>
      </c>
      <c r="K157" s="69">
        <f t="shared" si="70"/>
        <v>0</v>
      </c>
      <c r="L157" s="85">
        <f t="shared" si="80"/>
        <v>0</v>
      </c>
      <c r="M157" s="68" t="e">
        <f>VLOOKUP($A157,[0]!Table,MATCH(M$4,[0]!Curves,0))</f>
        <v>#N/A</v>
      </c>
      <c r="N157" s="69" t="e">
        <f t="shared" si="71"/>
        <v>#N/A</v>
      </c>
      <c r="O157" s="85" t="e">
        <f t="shared" si="81"/>
        <v>#N/A</v>
      </c>
      <c r="P157" s="60"/>
      <c r="Q157" s="85">
        <f t="shared" si="72"/>
        <v>4.1550000000000002</v>
      </c>
      <c r="R157" s="85">
        <f t="shared" si="73"/>
        <v>4.1550000000000002</v>
      </c>
      <c r="S157" s="85">
        <f>Summary!C157</f>
        <v>0</v>
      </c>
      <c r="T157" s="70"/>
      <c r="U157" s="22">
        <f t="shared" si="63"/>
        <v>31</v>
      </c>
      <c r="V157" s="71">
        <f t="shared" si="64"/>
        <v>41548</v>
      </c>
      <c r="W157" s="22">
        <f t="shared" ca="1" si="65"/>
        <v>4486</v>
      </c>
      <c r="X157" s="68">
        <f>VLOOKUP($A157,[0]!Table,MATCH(X$4,[0]!Curves,0))</f>
        <v>6.2718251720217805E-2</v>
      </c>
      <c r="Y157" s="72">
        <f t="shared" ca="1" si="66"/>
        <v>0.46838056532589251</v>
      </c>
      <c r="Z157" s="22">
        <f t="shared" si="67"/>
        <v>0</v>
      </c>
      <c r="AA157" s="22">
        <f t="shared" si="68"/>
        <v>0</v>
      </c>
      <c r="AB157" s="73"/>
      <c r="AC157" s="62">
        <f t="shared" ca="1" si="74"/>
        <v>0</v>
      </c>
      <c r="AE157" s="62">
        <f t="shared" ca="1" si="75"/>
        <v>0</v>
      </c>
      <c r="AF157" s="62">
        <f t="shared" ca="1" si="76"/>
        <v>0</v>
      </c>
      <c r="AG157" s="62">
        <f t="shared" ca="1" si="77"/>
        <v>0</v>
      </c>
    </row>
    <row r="158" spans="1:33">
      <c r="A158" s="65">
        <f t="shared" si="69"/>
        <v>41579</v>
      </c>
      <c r="B158" s="66">
        <f>Summary!B158</f>
        <v>0</v>
      </c>
      <c r="C158" s="74"/>
      <c r="D158" s="67">
        <f t="shared" si="60"/>
        <v>0</v>
      </c>
      <c r="E158" s="56">
        <f t="shared" si="61"/>
        <v>0</v>
      </c>
      <c r="F158" s="56">
        <f t="shared" ca="1" si="62"/>
        <v>0</v>
      </c>
      <c r="G158" s="68">
        <f>VLOOKUP($A158,[0]!Table,MATCH(G$4,[0]!Curves,0))</f>
        <v>4.2949999999999999</v>
      </c>
      <c r="H158" s="69">
        <f t="shared" si="78"/>
        <v>4.2949999999999999</v>
      </c>
      <c r="I158" s="68">
        <f t="shared" si="79"/>
        <v>4.2949999999999999</v>
      </c>
      <c r="J158" s="68">
        <v>0</v>
      </c>
      <c r="K158" s="69">
        <f t="shared" si="70"/>
        <v>0</v>
      </c>
      <c r="L158" s="85">
        <f t="shared" si="80"/>
        <v>0</v>
      </c>
      <c r="M158" s="68" t="e">
        <f>VLOOKUP($A158,[0]!Table,MATCH(M$4,[0]!Curves,0))</f>
        <v>#N/A</v>
      </c>
      <c r="N158" s="69" t="e">
        <f t="shared" si="71"/>
        <v>#N/A</v>
      </c>
      <c r="O158" s="85" t="e">
        <f t="shared" si="81"/>
        <v>#N/A</v>
      </c>
      <c r="P158" s="60"/>
      <c r="Q158" s="85">
        <f t="shared" si="72"/>
        <v>4.2949999999999999</v>
      </c>
      <c r="R158" s="85">
        <f t="shared" si="73"/>
        <v>4.2949999999999999</v>
      </c>
      <c r="S158" s="85">
        <f>Summary!C158</f>
        <v>0</v>
      </c>
      <c r="T158" s="70"/>
      <c r="U158" s="22">
        <f t="shared" si="63"/>
        <v>30</v>
      </c>
      <c r="V158" s="71">
        <f t="shared" si="64"/>
        <v>41579</v>
      </c>
      <c r="W158" s="22">
        <f t="shared" ca="1" si="65"/>
        <v>4517</v>
      </c>
      <c r="X158" s="68">
        <f>VLOOKUP($A158,[0]!Table,MATCH(X$4,[0]!Curves,0))</f>
        <v>6.2761139964902804E-2</v>
      </c>
      <c r="Y158" s="72">
        <f t="shared" ca="1" si="66"/>
        <v>0.46569249186794665</v>
      </c>
      <c r="Z158" s="22">
        <f t="shared" si="67"/>
        <v>0</v>
      </c>
      <c r="AA158" s="22">
        <f t="shared" si="68"/>
        <v>0</v>
      </c>
      <c r="AB158" s="73"/>
      <c r="AC158" s="62">
        <f t="shared" ca="1" si="74"/>
        <v>0</v>
      </c>
      <c r="AE158" s="62">
        <f t="shared" ca="1" si="75"/>
        <v>0</v>
      </c>
      <c r="AF158" s="62">
        <f t="shared" ca="1" si="76"/>
        <v>0</v>
      </c>
      <c r="AG158" s="62">
        <f t="shared" ca="1" si="77"/>
        <v>0</v>
      </c>
    </row>
    <row r="159" spans="1:33">
      <c r="A159" s="65">
        <f t="shared" si="69"/>
        <v>41609</v>
      </c>
      <c r="B159" s="66">
        <f>Summary!B159</f>
        <v>0</v>
      </c>
      <c r="C159" s="74"/>
      <c r="D159" s="67">
        <f t="shared" si="60"/>
        <v>0</v>
      </c>
      <c r="E159" s="56">
        <f t="shared" si="61"/>
        <v>0</v>
      </c>
      <c r="F159" s="56">
        <f t="shared" ca="1" si="62"/>
        <v>0</v>
      </c>
      <c r="G159" s="68">
        <f>VLOOKUP($A159,[0]!Table,MATCH(G$4,[0]!Curves,0))</f>
        <v>4.4349999999999996</v>
      </c>
      <c r="H159" s="69">
        <f t="shared" si="78"/>
        <v>4.4349999999999996</v>
      </c>
      <c r="I159" s="68">
        <f t="shared" si="79"/>
        <v>4.4349999999999996</v>
      </c>
      <c r="J159" s="68">
        <v>0</v>
      </c>
      <c r="K159" s="69">
        <f t="shared" si="70"/>
        <v>0</v>
      </c>
      <c r="L159" s="85">
        <f t="shared" si="80"/>
        <v>0</v>
      </c>
      <c r="M159" s="68" t="e">
        <f>VLOOKUP($A159,[0]!Table,MATCH(M$4,[0]!Curves,0))</f>
        <v>#N/A</v>
      </c>
      <c r="N159" s="69" t="e">
        <f t="shared" si="71"/>
        <v>#N/A</v>
      </c>
      <c r="O159" s="85" t="e">
        <f t="shared" si="81"/>
        <v>#N/A</v>
      </c>
      <c r="P159" s="60"/>
      <c r="Q159" s="85">
        <f t="shared" si="72"/>
        <v>4.4349999999999996</v>
      </c>
      <c r="R159" s="85">
        <f t="shared" si="73"/>
        <v>4.4349999999999996</v>
      </c>
      <c r="S159" s="85">
        <f>Summary!C159</f>
        <v>0</v>
      </c>
      <c r="T159" s="70"/>
      <c r="U159" s="22">
        <f t="shared" si="63"/>
        <v>31</v>
      </c>
      <c r="V159" s="71">
        <f t="shared" si="64"/>
        <v>41609</v>
      </c>
      <c r="W159" s="22">
        <f t="shared" ca="1" si="65"/>
        <v>4547</v>
      </c>
      <c r="X159" s="68">
        <f>VLOOKUP($A159,[0]!Table,MATCH(X$4,[0]!Curves,0))</f>
        <v>6.2802644718404896E-2</v>
      </c>
      <c r="Y159" s="72">
        <f t="shared" ca="1" si="66"/>
        <v>0.46310271228541899</v>
      </c>
      <c r="Z159" s="22">
        <f t="shared" si="67"/>
        <v>0</v>
      </c>
      <c r="AA159" s="22">
        <f t="shared" si="68"/>
        <v>0</v>
      </c>
      <c r="AB159" s="73"/>
      <c r="AC159" s="62">
        <f t="shared" ca="1" si="74"/>
        <v>0</v>
      </c>
      <c r="AE159" s="62">
        <f t="shared" ca="1" si="75"/>
        <v>0</v>
      </c>
      <c r="AF159" s="62">
        <f t="shared" ca="1" si="76"/>
        <v>0</v>
      </c>
      <c r="AG159" s="62">
        <f t="shared" ca="1" si="77"/>
        <v>0</v>
      </c>
    </row>
    <row r="160" spans="1:33">
      <c r="A160" s="65">
        <f t="shared" si="69"/>
        <v>41640</v>
      </c>
      <c r="B160" s="66">
        <f>Summary!B160</f>
        <v>0</v>
      </c>
      <c r="C160" s="74"/>
      <c r="D160" s="67">
        <f t="shared" si="60"/>
        <v>0</v>
      </c>
      <c r="E160" s="56">
        <f t="shared" si="61"/>
        <v>0</v>
      </c>
      <c r="F160" s="56">
        <f t="shared" ca="1" si="62"/>
        <v>0</v>
      </c>
      <c r="G160" s="68">
        <f>VLOOKUP($A160,[0]!Table,MATCH(G$4,[0]!Curves,0))</f>
        <v>4.5599999999999996</v>
      </c>
      <c r="H160" s="69">
        <f t="shared" si="78"/>
        <v>4.5599999999999996</v>
      </c>
      <c r="I160" s="68">
        <f t="shared" si="79"/>
        <v>4.5599999999999996</v>
      </c>
      <c r="J160" s="68">
        <v>0</v>
      </c>
      <c r="K160" s="69">
        <f t="shared" si="70"/>
        <v>0</v>
      </c>
      <c r="L160" s="85">
        <f t="shared" si="80"/>
        <v>0</v>
      </c>
      <c r="M160" s="68" t="e">
        <f>VLOOKUP($A160,[0]!Table,MATCH(M$4,[0]!Curves,0))</f>
        <v>#N/A</v>
      </c>
      <c r="N160" s="69" t="e">
        <f t="shared" si="71"/>
        <v>#N/A</v>
      </c>
      <c r="O160" s="85" t="e">
        <f t="shared" si="81"/>
        <v>#N/A</v>
      </c>
      <c r="P160" s="60"/>
      <c r="Q160" s="85">
        <f t="shared" si="72"/>
        <v>4.5599999999999996</v>
      </c>
      <c r="R160" s="85">
        <f t="shared" si="73"/>
        <v>4.5599999999999996</v>
      </c>
      <c r="S160" s="85">
        <f>Summary!C160</f>
        <v>0</v>
      </c>
      <c r="T160" s="70"/>
      <c r="U160" s="22">
        <f t="shared" si="63"/>
        <v>31</v>
      </c>
      <c r="V160" s="71">
        <f t="shared" si="64"/>
        <v>41640</v>
      </c>
      <c r="W160" s="22">
        <f t="shared" ca="1" si="65"/>
        <v>4578</v>
      </c>
      <c r="X160" s="68">
        <f>VLOOKUP($A160,[0]!Table,MATCH(X$4,[0]!Curves,0))</f>
        <v>6.2845532964291198E-2</v>
      </c>
      <c r="Y160" s="72">
        <f t="shared" ca="1" si="66"/>
        <v>0.46043854328483219</v>
      </c>
      <c r="Z160" s="22">
        <f t="shared" si="67"/>
        <v>0</v>
      </c>
      <c r="AA160" s="22">
        <f t="shared" si="68"/>
        <v>0</v>
      </c>
      <c r="AB160" s="73"/>
      <c r="AC160" s="62">
        <f t="shared" ca="1" si="74"/>
        <v>0</v>
      </c>
      <c r="AE160" s="62">
        <f t="shared" ca="1" si="75"/>
        <v>0</v>
      </c>
      <c r="AF160" s="62">
        <f t="shared" ca="1" si="76"/>
        <v>0</v>
      </c>
      <c r="AG160" s="62">
        <f t="shared" ca="1" si="77"/>
        <v>0</v>
      </c>
    </row>
    <row r="161" spans="1:33">
      <c r="A161" s="65">
        <f t="shared" si="69"/>
        <v>41671</v>
      </c>
      <c r="B161" s="66">
        <f>Summary!B161</f>
        <v>0</v>
      </c>
      <c r="C161" s="74"/>
      <c r="D161" s="67">
        <f t="shared" si="60"/>
        <v>0</v>
      </c>
      <c r="E161" s="56">
        <f t="shared" si="61"/>
        <v>0</v>
      </c>
      <c r="F161" s="56">
        <f t="shared" ca="1" si="62"/>
        <v>0</v>
      </c>
      <c r="G161" s="68">
        <f>VLOOKUP($A161,[0]!Table,MATCH(G$4,[0]!Curves,0))</f>
        <v>4.4420000000000002</v>
      </c>
      <c r="H161" s="69">
        <f t="shared" si="78"/>
        <v>4.4420000000000002</v>
      </c>
      <c r="I161" s="68">
        <f t="shared" si="79"/>
        <v>4.4420000000000002</v>
      </c>
      <c r="J161" s="68">
        <v>0</v>
      </c>
      <c r="K161" s="69">
        <f t="shared" si="70"/>
        <v>0</v>
      </c>
      <c r="L161" s="85">
        <f t="shared" si="80"/>
        <v>0</v>
      </c>
      <c r="M161" s="68" t="e">
        <f>VLOOKUP($A161,[0]!Table,MATCH(M$4,[0]!Curves,0))</f>
        <v>#N/A</v>
      </c>
      <c r="N161" s="69" t="e">
        <f t="shared" si="71"/>
        <v>#N/A</v>
      </c>
      <c r="O161" s="85" t="e">
        <f t="shared" si="81"/>
        <v>#N/A</v>
      </c>
      <c r="P161" s="60"/>
      <c r="Q161" s="85">
        <f t="shared" si="72"/>
        <v>4.4420000000000002</v>
      </c>
      <c r="R161" s="85">
        <f t="shared" si="73"/>
        <v>4.4420000000000002</v>
      </c>
      <c r="S161" s="85">
        <f>Summary!C161</f>
        <v>0</v>
      </c>
      <c r="T161" s="70"/>
      <c r="U161" s="22">
        <f t="shared" si="63"/>
        <v>28</v>
      </c>
      <c r="V161" s="71">
        <f t="shared" si="64"/>
        <v>41671</v>
      </c>
      <c r="W161" s="22">
        <f t="shared" ca="1" si="65"/>
        <v>4609</v>
      </c>
      <c r="X161" s="68">
        <f>VLOOKUP($A161,[0]!Table,MATCH(X$4,[0]!Curves,0))</f>
        <v>6.2888421210787596E-2</v>
      </c>
      <c r="Y161" s="72">
        <f t="shared" ca="1" si="66"/>
        <v>0.45778647462779115</v>
      </c>
      <c r="Z161" s="22">
        <f t="shared" si="67"/>
        <v>0</v>
      </c>
      <c r="AA161" s="22">
        <f t="shared" si="68"/>
        <v>0</v>
      </c>
      <c r="AB161" s="73"/>
      <c r="AC161" s="62">
        <f t="shared" ca="1" si="74"/>
        <v>0</v>
      </c>
      <c r="AE161" s="62">
        <f t="shared" ca="1" si="75"/>
        <v>0</v>
      </c>
      <c r="AF161" s="62">
        <f t="shared" ca="1" si="76"/>
        <v>0</v>
      </c>
      <c r="AG161" s="62">
        <f t="shared" ca="1" si="77"/>
        <v>0</v>
      </c>
    </row>
    <row r="162" spans="1:33">
      <c r="A162" s="65">
        <f t="shared" si="69"/>
        <v>41699</v>
      </c>
      <c r="B162" s="66">
        <f>Summary!B162</f>
        <v>0</v>
      </c>
      <c r="C162" s="74"/>
      <c r="D162" s="67">
        <f t="shared" si="60"/>
        <v>0</v>
      </c>
      <c r="E162" s="56">
        <f t="shared" si="61"/>
        <v>0</v>
      </c>
      <c r="F162" s="56">
        <f t="shared" ca="1" si="62"/>
        <v>0</v>
      </c>
      <c r="G162" s="68">
        <f>VLOOKUP($A162,[0]!Table,MATCH(G$4,[0]!Curves,0))</f>
        <v>4.3090000000000002</v>
      </c>
      <c r="H162" s="69">
        <f t="shared" si="78"/>
        <v>4.3090000000000002</v>
      </c>
      <c r="I162" s="68">
        <f t="shared" si="79"/>
        <v>4.3090000000000002</v>
      </c>
      <c r="J162" s="68">
        <v>0</v>
      </c>
      <c r="K162" s="69">
        <f t="shared" si="70"/>
        <v>0</v>
      </c>
      <c r="L162" s="85">
        <f t="shared" si="80"/>
        <v>0</v>
      </c>
      <c r="M162" s="68" t="e">
        <f>VLOOKUP($A162,[0]!Table,MATCH(M$4,[0]!Curves,0))</f>
        <v>#N/A</v>
      </c>
      <c r="N162" s="69" t="e">
        <f t="shared" si="71"/>
        <v>#N/A</v>
      </c>
      <c r="O162" s="85" t="e">
        <f t="shared" si="81"/>
        <v>#N/A</v>
      </c>
      <c r="P162" s="60"/>
      <c r="Q162" s="85">
        <f t="shared" si="72"/>
        <v>4.3090000000000002</v>
      </c>
      <c r="R162" s="85">
        <f t="shared" si="73"/>
        <v>4.3090000000000002</v>
      </c>
      <c r="S162" s="85">
        <f>Summary!C162</f>
        <v>0</v>
      </c>
      <c r="T162" s="70"/>
      <c r="U162" s="22">
        <f t="shared" si="63"/>
        <v>31</v>
      </c>
      <c r="V162" s="71">
        <f t="shared" si="64"/>
        <v>41699</v>
      </c>
      <c r="W162" s="22">
        <f t="shared" ca="1" si="65"/>
        <v>4637</v>
      </c>
      <c r="X162" s="68">
        <f>VLOOKUP($A162,[0]!Table,MATCH(X$4,[0]!Curves,0))</f>
        <v>6.2927158982341205E-2</v>
      </c>
      <c r="Y162" s="72">
        <f t="shared" ca="1" si="66"/>
        <v>0.4554014313946988</v>
      </c>
      <c r="Z162" s="22">
        <f t="shared" si="67"/>
        <v>0</v>
      </c>
      <c r="AA162" s="22">
        <f t="shared" si="68"/>
        <v>0</v>
      </c>
      <c r="AB162" s="73"/>
      <c r="AC162" s="62">
        <f t="shared" ca="1" si="74"/>
        <v>0</v>
      </c>
      <c r="AE162" s="62">
        <f t="shared" ca="1" si="75"/>
        <v>0</v>
      </c>
      <c r="AF162" s="62">
        <f t="shared" ca="1" si="76"/>
        <v>0</v>
      </c>
      <c r="AG162" s="62">
        <f t="shared" ca="1" si="77"/>
        <v>0</v>
      </c>
    </row>
    <row r="163" spans="1:33">
      <c r="A163" s="65">
        <f t="shared" si="69"/>
        <v>41730</v>
      </c>
      <c r="B163" s="66">
        <f>Summary!B163</f>
        <v>0</v>
      </c>
      <c r="C163" s="74"/>
      <c r="D163" s="67">
        <f t="shared" si="60"/>
        <v>0</v>
      </c>
      <c r="E163" s="56">
        <f t="shared" si="61"/>
        <v>0</v>
      </c>
      <c r="F163" s="56">
        <f t="shared" ca="1" si="62"/>
        <v>0</v>
      </c>
      <c r="G163" s="68">
        <f>VLOOKUP($A163,[0]!Table,MATCH(G$4,[0]!Curves,0))</f>
        <v>4.0890000000000004</v>
      </c>
      <c r="H163" s="69">
        <f t="shared" si="78"/>
        <v>4.0890000000000004</v>
      </c>
      <c r="I163" s="68">
        <f t="shared" si="79"/>
        <v>4.0890000000000004</v>
      </c>
      <c r="J163" s="68">
        <v>0</v>
      </c>
      <c r="K163" s="69">
        <f t="shared" si="70"/>
        <v>0</v>
      </c>
      <c r="L163" s="85">
        <f t="shared" si="80"/>
        <v>0</v>
      </c>
      <c r="M163" s="68" t="e">
        <f>VLOOKUP($A163,[0]!Table,MATCH(M$4,[0]!Curves,0))</f>
        <v>#N/A</v>
      </c>
      <c r="N163" s="69" t="e">
        <f t="shared" si="71"/>
        <v>#N/A</v>
      </c>
      <c r="O163" s="85" t="e">
        <f t="shared" si="81"/>
        <v>#N/A</v>
      </c>
      <c r="P163" s="60"/>
      <c r="Q163" s="85">
        <f t="shared" si="72"/>
        <v>4.0890000000000004</v>
      </c>
      <c r="R163" s="85">
        <f t="shared" si="73"/>
        <v>4.0890000000000004</v>
      </c>
      <c r="S163" s="85">
        <f>Summary!C163</f>
        <v>0</v>
      </c>
      <c r="T163" s="70"/>
      <c r="U163" s="22">
        <f t="shared" si="63"/>
        <v>30</v>
      </c>
      <c r="V163" s="71">
        <f t="shared" si="64"/>
        <v>41730</v>
      </c>
      <c r="W163" s="22">
        <f t="shared" ca="1" si="65"/>
        <v>4668</v>
      </c>
      <c r="X163" s="68">
        <f>VLOOKUP($A163,[0]!Table,MATCH(X$4,[0]!Curves,0))</f>
        <v>6.2970047229999007E-2</v>
      </c>
      <c r="Y163" s="72">
        <f t="shared" ca="1" si="66"/>
        <v>0.45277230306442451</v>
      </c>
      <c r="Z163" s="22">
        <f t="shared" si="67"/>
        <v>0</v>
      </c>
      <c r="AA163" s="22">
        <f t="shared" si="68"/>
        <v>0</v>
      </c>
      <c r="AB163" s="73"/>
      <c r="AC163" s="62">
        <f t="shared" ca="1" si="74"/>
        <v>0</v>
      </c>
      <c r="AE163" s="62">
        <f t="shared" ca="1" si="75"/>
        <v>0</v>
      </c>
      <c r="AF163" s="62">
        <f t="shared" ca="1" si="76"/>
        <v>0</v>
      </c>
      <c r="AG163" s="62">
        <f t="shared" ca="1" si="77"/>
        <v>0</v>
      </c>
    </row>
    <row r="164" spans="1:33">
      <c r="A164" s="65">
        <f t="shared" si="69"/>
        <v>41760</v>
      </c>
      <c r="B164" s="66">
        <f>Summary!B164</f>
        <v>0</v>
      </c>
      <c r="C164" s="74"/>
      <c r="D164" s="67">
        <f t="shared" si="60"/>
        <v>0</v>
      </c>
      <c r="E164" s="56">
        <f t="shared" si="61"/>
        <v>0</v>
      </c>
      <c r="F164" s="56">
        <f t="shared" ca="1" si="62"/>
        <v>0</v>
      </c>
      <c r="G164" s="68">
        <f>VLOOKUP($A164,[0]!Table,MATCH(G$4,[0]!Curves,0))</f>
        <v>4.0790000000000006</v>
      </c>
      <c r="H164" s="69">
        <f t="shared" si="78"/>
        <v>4.0790000000000006</v>
      </c>
      <c r="I164" s="68">
        <f t="shared" si="79"/>
        <v>4.0790000000000006</v>
      </c>
      <c r="J164" s="68">
        <v>0</v>
      </c>
      <c r="K164" s="69">
        <f t="shared" si="70"/>
        <v>0</v>
      </c>
      <c r="L164" s="85">
        <f t="shared" si="80"/>
        <v>0</v>
      </c>
      <c r="M164" s="68" t="e">
        <f>VLOOKUP($A164,[0]!Table,MATCH(M$4,[0]!Curves,0))</f>
        <v>#N/A</v>
      </c>
      <c r="N164" s="69" t="e">
        <f t="shared" si="71"/>
        <v>#N/A</v>
      </c>
      <c r="O164" s="85" t="e">
        <f t="shared" si="81"/>
        <v>#N/A</v>
      </c>
      <c r="P164" s="60"/>
      <c r="Q164" s="85">
        <f t="shared" si="72"/>
        <v>4.0790000000000006</v>
      </c>
      <c r="R164" s="85">
        <f t="shared" si="73"/>
        <v>4.0790000000000006</v>
      </c>
      <c r="S164" s="85">
        <f>Summary!C164</f>
        <v>0</v>
      </c>
      <c r="T164" s="70"/>
      <c r="U164" s="22">
        <f t="shared" si="63"/>
        <v>31</v>
      </c>
      <c r="V164" s="71">
        <f t="shared" si="64"/>
        <v>41760</v>
      </c>
      <c r="W164" s="22">
        <f t="shared" ca="1" si="65"/>
        <v>4698</v>
      </c>
      <c r="X164" s="68">
        <f>VLOOKUP($A164,[0]!Table,MATCH(X$4,[0]!Curves,0))</f>
        <v>6.3011551986377895E-2</v>
      </c>
      <c r="Y164" s="72">
        <f t="shared" ca="1" si="66"/>
        <v>0.4502394172642617</v>
      </c>
      <c r="Z164" s="22">
        <f t="shared" si="67"/>
        <v>0</v>
      </c>
      <c r="AA164" s="22">
        <f t="shared" si="68"/>
        <v>0</v>
      </c>
      <c r="AB164" s="73"/>
      <c r="AC164" s="62">
        <f t="shared" ca="1" si="74"/>
        <v>0</v>
      </c>
      <c r="AE164" s="62">
        <f t="shared" ca="1" si="75"/>
        <v>0</v>
      </c>
      <c r="AF164" s="62">
        <f t="shared" ca="1" si="76"/>
        <v>0</v>
      </c>
      <c r="AG164" s="62">
        <f t="shared" ca="1" si="77"/>
        <v>0</v>
      </c>
    </row>
    <row r="165" spans="1:33">
      <c r="A165" s="65">
        <f t="shared" si="69"/>
        <v>41791</v>
      </c>
      <c r="B165" s="66">
        <f>Summary!B165</f>
        <v>0</v>
      </c>
      <c r="C165" s="74"/>
      <c r="D165" s="67">
        <f t="shared" si="60"/>
        <v>0</v>
      </c>
      <c r="E165" s="56">
        <f t="shared" si="61"/>
        <v>0</v>
      </c>
      <c r="F165" s="56">
        <f t="shared" ca="1" si="62"/>
        <v>0</v>
      </c>
      <c r="G165" s="68">
        <f>VLOOKUP($A165,[0]!Table,MATCH(G$4,[0]!Curves,0))</f>
        <v>4.1150000000000002</v>
      </c>
      <c r="H165" s="69">
        <f t="shared" si="78"/>
        <v>4.1150000000000002</v>
      </c>
      <c r="I165" s="68">
        <f t="shared" si="79"/>
        <v>4.1150000000000002</v>
      </c>
      <c r="J165" s="68">
        <v>0</v>
      </c>
      <c r="K165" s="69">
        <f t="shared" si="70"/>
        <v>0</v>
      </c>
      <c r="L165" s="85">
        <f t="shared" si="80"/>
        <v>0</v>
      </c>
      <c r="M165" s="68" t="e">
        <f>VLOOKUP($A165,[0]!Table,MATCH(M$4,[0]!Curves,0))</f>
        <v>#N/A</v>
      </c>
      <c r="N165" s="69" t="e">
        <f t="shared" si="71"/>
        <v>#N/A</v>
      </c>
      <c r="O165" s="85" t="e">
        <f t="shared" si="81"/>
        <v>#N/A</v>
      </c>
      <c r="P165" s="60"/>
      <c r="Q165" s="85">
        <f t="shared" si="72"/>
        <v>4.1150000000000002</v>
      </c>
      <c r="R165" s="85">
        <f t="shared" si="73"/>
        <v>4.1150000000000002</v>
      </c>
      <c r="S165" s="85">
        <f>Summary!C165</f>
        <v>0</v>
      </c>
      <c r="T165" s="70"/>
      <c r="U165" s="22">
        <f t="shared" si="63"/>
        <v>30</v>
      </c>
      <c r="V165" s="71">
        <f t="shared" si="64"/>
        <v>41791</v>
      </c>
      <c r="W165" s="22">
        <f t="shared" ca="1" si="65"/>
        <v>4729</v>
      </c>
      <c r="X165" s="68">
        <f>VLOOKUP($A165,[0]!Table,MATCH(X$4,[0]!Curves,0))</f>
        <v>6.3054440235236903E-2</v>
      </c>
      <c r="Y165" s="72">
        <f t="shared" ca="1" si="66"/>
        <v>0.44763388328805154</v>
      </c>
      <c r="Z165" s="22">
        <f t="shared" si="67"/>
        <v>0</v>
      </c>
      <c r="AA165" s="22">
        <f t="shared" si="68"/>
        <v>0</v>
      </c>
      <c r="AB165" s="73"/>
      <c r="AC165" s="62">
        <f t="shared" ca="1" si="74"/>
        <v>0</v>
      </c>
      <c r="AE165" s="62">
        <f t="shared" ca="1" si="75"/>
        <v>0</v>
      </c>
      <c r="AF165" s="62">
        <f t="shared" ca="1" si="76"/>
        <v>0</v>
      </c>
      <c r="AG165" s="62">
        <f t="shared" ca="1" si="77"/>
        <v>0</v>
      </c>
    </row>
    <row r="166" spans="1:33">
      <c r="A166" s="65">
        <f t="shared" si="69"/>
        <v>41821</v>
      </c>
      <c r="B166" s="66">
        <f>Summary!B166</f>
        <v>0</v>
      </c>
      <c r="C166" s="74"/>
      <c r="D166" s="67">
        <f t="shared" si="60"/>
        <v>0</v>
      </c>
      <c r="E166" s="56">
        <f t="shared" si="61"/>
        <v>0</v>
      </c>
      <c r="F166" s="56">
        <f t="shared" ca="1" si="62"/>
        <v>0</v>
      </c>
      <c r="G166" s="68">
        <f>VLOOKUP($A166,[0]!Table,MATCH(G$4,[0]!Curves,0))</f>
        <v>4.1470000000000002</v>
      </c>
      <c r="H166" s="69">
        <f t="shared" si="78"/>
        <v>4.1470000000000002</v>
      </c>
      <c r="I166" s="68">
        <f t="shared" si="79"/>
        <v>4.1470000000000002</v>
      </c>
      <c r="J166" s="68">
        <v>0</v>
      </c>
      <c r="K166" s="69">
        <f t="shared" si="70"/>
        <v>0</v>
      </c>
      <c r="L166" s="85">
        <f t="shared" si="80"/>
        <v>0</v>
      </c>
      <c r="M166" s="68" t="e">
        <f>VLOOKUP($A166,[0]!Table,MATCH(M$4,[0]!Curves,0))</f>
        <v>#N/A</v>
      </c>
      <c r="N166" s="69" t="e">
        <f t="shared" si="71"/>
        <v>#N/A</v>
      </c>
      <c r="O166" s="85" t="e">
        <f t="shared" si="81"/>
        <v>#N/A</v>
      </c>
      <c r="P166" s="60"/>
      <c r="Q166" s="85">
        <f t="shared" si="72"/>
        <v>4.1470000000000002</v>
      </c>
      <c r="R166" s="85">
        <f t="shared" si="73"/>
        <v>4.1470000000000002</v>
      </c>
      <c r="S166" s="85">
        <f>Summary!C166</f>
        <v>0</v>
      </c>
      <c r="T166" s="70"/>
      <c r="U166" s="22">
        <f t="shared" si="63"/>
        <v>31</v>
      </c>
      <c r="V166" s="71">
        <f t="shared" si="64"/>
        <v>41821</v>
      </c>
      <c r="W166" s="22">
        <f t="shared" ca="1" si="65"/>
        <v>4759</v>
      </c>
      <c r="X166" s="68">
        <f>VLOOKUP($A166,[0]!Table,MATCH(X$4,[0]!Curves,0))</f>
        <v>6.3095944992777903E-2</v>
      </c>
      <c r="Y166" s="72">
        <f t="shared" ca="1" si="66"/>
        <v>0.44512376974266643</v>
      </c>
      <c r="Z166" s="22">
        <f t="shared" si="67"/>
        <v>0</v>
      </c>
      <c r="AA166" s="22">
        <f t="shared" si="68"/>
        <v>0</v>
      </c>
      <c r="AB166" s="73"/>
      <c r="AC166" s="62">
        <f t="shared" ca="1" si="74"/>
        <v>0</v>
      </c>
      <c r="AE166" s="62">
        <f t="shared" ca="1" si="75"/>
        <v>0</v>
      </c>
      <c r="AF166" s="62">
        <f t="shared" ca="1" si="76"/>
        <v>0</v>
      </c>
      <c r="AG166" s="62">
        <f t="shared" ca="1" si="77"/>
        <v>0</v>
      </c>
    </row>
    <row r="167" spans="1:33">
      <c r="A167" s="65">
        <f t="shared" si="69"/>
        <v>41852</v>
      </c>
      <c r="B167" s="66">
        <f>Summary!B167</f>
        <v>0</v>
      </c>
      <c r="C167" s="74"/>
      <c r="D167" s="67">
        <f t="shared" si="60"/>
        <v>0</v>
      </c>
      <c r="E167" s="56">
        <f t="shared" si="61"/>
        <v>0</v>
      </c>
      <c r="F167" s="56">
        <f t="shared" ca="1" si="62"/>
        <v>0</v>
      </c>
      <c r="G167" s="68">
        <f>VLOOKUP($A167,[0]!Table,MATCH(G$4,[0]!Curves,0))</f>
        <v>4.1960000000000006</v>
      </c>
      <c r="H167" s="69">
        <f t="shared" si="78"/>
        <v>4.1960000000000006</v>
      </c>
      <c r="I167" s="68">
        <f t="shared" si="79"/>
        <v>4.1960000000000006</v>
      </c>
      <c r="J167" s="68">
        <v>0</v>
      </c>
      <c r="K167" s="69">
        <f t="shared" si="70"/>
        <v>0</v>
      </c>
      <c r="L167" s="85">
        <f t="shared" si="80"/>
        <v>0</v>
      </c>
      <c r="M167" s="68" t="e">
        <f>VLOOKUP($A167,[0]!Table,MATCH(M$4,[0]!Curves,0))</f>
        <v>#N/A</v>
      </c>
      <c r="N167" s="69" t="e">
        <f t="shared" si="71"/>
        <v>#N/A</v>
      </c>
      <c r="O167" s="85" t="e">
        <f t="shared" si="81"/>
        <v>#N/A</v>
      </c>
      <c r="P167" s="60"/>
      <c r="Q167" s="85">
        <f t="shared" si="72"/>
        <v>4.1960000000000006</v>
      </c>
      <c r="R167" s="85">
        <f t="shared" si="73"/>
        <v>4.1960000000000006</v>
      </c>
      <c r="S167" s="85">
        <f>Summary!C167</f>
        <v>0</v>
      </c>
      <c r="T167" s="70"/>
      <c r="U167" s="22">
        <f t="shared" si="63"/>
        <v>31</v>
      </c>
      <c r="V167" s="71">
        <f t="shared" si="64"/>
        <v>41852</v>
      </c>
      <c r="W167" s="22">
        <f t="shared" ca="1" si="65"/>
        <v>4790</v>
      </c>
      <c r="X167" s="68">
        <f>VLOOKUP($A167,[0]!Table,MATCH(X$4,[0]!Curves,0))</f>
        <v>6.3138833242837797E-2</v>
      </c>
      <c r="Y167" s="72">
        <f t="shared" ca="1" si="66"/>
        <v>0.44254170394701792</v>
      </c>
      <c r="Z167" s="22">
        <f t="shared" si="67"/>
        <v>0</v>
      </c>
      <c r="AA167" s="22">
        <f t="shared" si="68"/>
        <v>0</v>
      </c>
      <c r="AB167" s="73"/>
      <c r="AC167" s="62">
        <f t="shared" ca="1" si="74"/>
        <v>0</v>
      </c>
      <c r="AE167" s="62">
        <f t="shared" ca="1" si="75"/>
        <v>0</v>
      </c>
      <c r="AF167" s="62">
        <f t="shared" ca="1" si="76"/>
        <v>0</v>
      </c>
      <c r="AG167" s="62">
        <f t="shared" ca="1" si="77"/>
        <v>0</v>
      </c>
    </row>
    <row r="168" spans="1:33">
      <c r="A168" s="65">
        <f t="shared" si="69"/>
        <v>41883</v>
      </c>
      <c r="B168" s="66">
        <f>Summary!B168</f>
        <v>0</v>
      </c>
      <c r="C168" s="74"/>
      <c r="D168" s="67">
        <f t="shared" si="60"/>
        <v>0</v>
      </c>
      <c r="E168" s="56">
        <f t="shared" si="61"/>
        <v>0</v>
      </c>
      <c r="F168" s="56">
        <f t="shared" ca="1" si="62"/>
        <v>0</v>
      </c>
      <c r="G168" s="68">
        <f>VLOOKUP($A168,[0]!Table,MATCH(G$4,[0]!Curves,0))</f>
        <v>4.2110000000000003</v>
      </c>
      <c r="H168" s="69">
        <f t="shared" si="78"/>
        <v>4.2110000000000003</v>
      </c>
      <c r="I168" s="68">
        <f t="shared" si="79"/>
        <v>4.2110000000000003</v>
      </c>
      <c r="J168" s="68">
        <v>0</v>
      </c>
      <c r="K168" s="69">
        <f t="shared" si="70"/>
        <v>0</v>
      </c>
      <c r="L168" s="85">
        <f t="shared" si="80"/>
        <v>0</v>
      </c>
      <c r="M168" s="68" t="e">
        <f>VLOOKUP($A168,[0]!Table,MATCH(M$4,[0]!Curves,0))</f>
        <v>#N/A</v>
      </c>
      <c r="N168" s="69" t="e">
        <f t="shared" si="71"/>
        <v>#N/A</v>
      </c>
      <c r="O168" s="85" t="e">
        <f t="shared" si="81"/>
        <v>#N/A</v>
      </c>
      <c r="P168" s="60"/>
      <c r="Q168" s="85">
        <f t="shared" si="72"/>
        <v>4.2110000000000003</v>
      </c>
      <c r="R168" s="85">
        <f t="shared" si="73"/>
        <v>4.2110000000000003</v>
      </c>
      <c r="S168" s="85">
        <f>Summary!C168</f>
        <v>0</v>
      </c>
      <c r="T168" s="70"/>
      <c r="U168" s="22">
        <f t="shared" si="63"/>
        <v>30</v>
      </c>
      <c r="V168" s="71">
        <f t="shared" si="64"/>
        <v>41883</v>
      </c>
      <c r="W168" s="22">
        <f t="shared" ca="1" si="65"/>
        <v>4821</v>
      </c>
      <c r="X168" s="68">
        <f>VLOOKUP($A168,[0]!Table,MATCH(X$4,[0]!Curves,0))</f>
        <v>6.3181721493507301E-2</v>
      </c>
      <c r="Y168" s="72">
        <f t="shared" ca="1" si="66"/>
        <v>0.43997151609300478</v>
      </c>
      <c r="Z168" s="22">
        <f t="shared" si="67"/>
        <v>0</v>
      </c>
      <c r="AA168" s="22">
        <f t="shared" si="68"/>
        <v>0</v>
      </c>
      <c r="AB168" s="73"/>
      <c r="AC168" s="62">
        <f t="shared" ca="1" si="74"/>
        <v>0</v>
      </c>
      <c r="AE168" s="62">
        <f t="shared" ca="1" si="75"/>
        <v>0</v>
      </c>
      <c r="AF168" s="62">
        <f t="shared" ca="1" si="76"/>
        <v>0</v>
      </c>
      <c r="AG168" s="62">
        <f t="shared" ca="1" si="77"/>
        <v>0</v>
      </c>
    </row>
    <row r="169" spans="1:33">
      <c r="A169" s="65">
        <f t="shared" si="69"/>
        <v>41913</v>
      </c>
      <c r="B169" s="66">
        <f>Summary!B169</f>
        <v>0</v>
      </c>
      <c r="C169" s="74"/>
      <c r="D169" s="67">
        <f t="shared" si="60"/>
        <v>0</v>
      </c>
      <c r="E169" s="56">
        <f t="shared" si="61"/>
        <v>0</v>
      </c>
      <c r="F169" s="56">
        <f t="shared" ca="1" si="62"/>
        <v>0</v>
      </c>
      <c r="G169" s="68">
        <f>VLOOKUP($A169,[0]!Table,MATCH(G$4,[0]!Curves,0))</f>
        <v>4.24</v>
      </c>
      <c r="H169" s="69">
        <f t="shared" si="78"/>
        <v>4.24</v>
      </c>
      <c r="I169" s="68">
        <f t="shared" si="79"/>
        <v>4.24</v>
      </c>
      <c r="J169" s="68">
        <v>0</v>
      </c>
      <c r="K169" s="69">
        <f t="shared" si="70"/>
        <v>0</v>
      </c>
      <c r="L169" s="85">
        <f t="shared" si="80"/>
        <v>0</v>
      </c>
      <c r="M169" s="68" t="e">
        <f>VLOOKUP($A169,[0]!Table,MATCH(M$4,[0]!Curves,0))</f>
        <v>#N/A</v>
      </c>
      <c r="N169" s="69" t="e">
        <f t="shared" si="71"/>
        <v>#N/A</v>
      </c>
      <c r="O169" s="85" t="e">
        <f t="shared" si="81"/>
        <v>#N/A</v>
      </c>
      <c r="P169" s="60"/>
      <c r="Q169" s="85">
        <f t="shared" si="72"/>
        <v>4.24</v>
      </c>
      <c r="R169" s="85">
        <f t="shared" si="73"/>
        <v>4.24</v>
      </c>
      <c r="S169" s="85">
        <f>Summary!C169</f>
        <v>0</v>
      </c>
      <c r="T169" s="70"/>
      <c r="U169" s="22">
        <f t="shared" si="63"/>
        <v>31</v>
      </c>
      <c r="V169" s="71">
        <f t="shared" si="64"/>
        <v>41913</v>
      </c>
      <c r="W169" s="22">
        <f t="shared" ca="1" si="65"/>
        <v>4851</v>
      </c>
      <c r="X169" s="68">
        <f>VLOOKUP($A169,[0]!Table,MATCH(X$4,[0]!Curves,0))</f>
        <v>6.3223226252800802E-2</v>
      </c>
      <c r="Y169" s="72">
        <f t="shared" ca="1" si="66"/>
        <v>0.43749551603725634</v>
      </c>
      <c r="Z169" s="22">
        <f t="shared" si="67"/>
        <v>0</v>
      </c>
      <c r="AA169" s="22">
        <f t="shared" si="68"/>
        <v>0</v>
      </c>
      <c r="AB169" s="73"/>
      <c r="AC169" s="62">
        <f t="shared" ca="1" si="74"/>
        <v>0</v>
      </c>
      <c r="AE169" s="62">
        <f t="shared" ca="1" si="75"/>
        <v>0</v>
      </c>
      <c r="AF169" s="62">
        <f t="shared" ca="1" si="76"/>
        <v>0</v>
      </c>
      <c r="AG169" s="62">
        <f t="shared" ca="1" si="77"/>
        <v>0</v>
      </c>
    </row>
    <row r="170" spans="1:33" ht="12" customHeight="1">
      <c r="A170" s="65">
        <f t="shared" si="69"/>
        <v>41944</v>
      </c>
      <c r="B170" s="66">
        <f>Summary!B170</f>
        <v>0</v>
      </c>
      <c r="C170" s="74"/>
      <c r="D170" s="67">
        <f t="shared" si="60"/>
        <v>0</v>
      </c>
      <c r="E170" s="56">
        <f t="shared" si="61"/>
        <v>0</v>
      </c>
      <c r="F170" s="56">
        <f t="shared" ca="1" si="62"/>
        <v>0</v>
      </c>
      <c r="G170" s="68">
        <f>VLOOKUP($A170,[0]!Table,MATCH(G$4,[0]!Curves,0))</f>
        <v>4.38</v>
      </c>
      <c r="H170" s="69">
        <f t="shared" si="78"/>
        <v>4.38</v>
      </c>
      <c r="I170" s="68">
        <f t="shared" ref="I170:I189" si="82">H170</f>
        <v>4.38</v>
      </c>
      <c r="J170" s="68">
        <v>0</v>
      </c>
      <c r="K170" s="69">
        <f t="shared" si="70"/>
        <v>0</v>
      </c>
      <c r="L170" s="85">
        <f t="shared" ref="L170:L189" si="83">K170</f>
        <v>0</v>
      </c>
      <c r="M170" s="68" t="e">
        <f>VLOOKUP($A170,[0]!Table,MATCH(M$4,[0]!Curves,0))</f>
        <v>#N/A</v>
      </c>
      <c r="N170" s="69" t="e">
        <f t="shared" si="71"/>
        <v>#N/A</v>
      </c>
      <c r="O170" s="85" t="e">
        <f t="shared" ref="O170:O189" si="84">N170</f>
        <v>#N/A</v>
      </c>
      <c r="P170" s="60"/>
      <c r="Q170" s="85">
        <f t="shared" si="72"/>
        <v>4.38</v>
      </c>
      <c r="R170" s="85">
        <f t="shared" si="73"/>
        <v>4.38</v>
      </c>
      <c r="S170" s="85">
        <f>Summary!C170</f>
        <v>0</v>
      </c>
      <c r="T170" s="70"/>
      <c r="U170" s="22">
        <f t="shared" si="63"/>
        <v>30</v>
      </c>
      <c r="V170" s="71">
        <f t="shared" si="64"/>
        <v>41944</v>
      </c>
      <c r="W170" s="22">
        <f t="shared" ca="1" si="65"/>
        <v>4882</v>
      </c>
      <c r="X170" s="68">
        <f>VLOOKUP($A170,[0]!Table,MATCH(X$4,[0]!Curves,0))</f>
        <v>6.3266114504671594E-2</v>
      </c>
      <c r="Y170" s="72">
        <f t="shared" ca="1" si="66"/>
        <v>0.43494860515174466</v>
      </c>
      <c r="Z170" s="22">
        <f t="shared" si="67"/>
        <v>0</v>
      </c>
      <c r="AA170" s="22">
        <f t="shared" si="68"/>
        <v>0</v>
      </c>
      <c r="AB170" s="73"/>
      <c r="AC170" s="62">
        <f t="shared" ca="1" si="74"/>
        <v>0</v>
      </c>
      <c r="AE170" s="62">
        <f t="shared" ca="1" si="75"/>
        <v>0</v>
      </c>
      <c r="AF170" s="62">
        <f t="shared" ca="1" si="76"/>
        <v>0</v>
      </c>
      <c r="AG170" s="62">
        <f t="shared" ca="1" si="77"/>
        <v>0</v>
      </c>
    </row>
    <row r="171" spans="1:33" ht="12" customHeight="1">
      <c r="A171" s="65">
        <f t="shared" si="69"/>
        <v>41974</v>
      </c>
      <c r="B171" s="66">
        <f>Summary!B171</f>
        <v>0</v>
      </c>
      <c r="C171" s="74"/>
      <c r="D171" s="67">
        <f t="shared" si="60"/>
        <v>0</v>
      </c>
      <c r="E171" s="56">
        <f t="shared" si="61"/>
        <v>0</v>
      </c>
      <c r="F171" s="56">
        <f t="shared" ca="1" si="62"/>
        <v>0</v>
      </c>
      <c r="G171" s="68">
        <f>VLOOKUP($A171,[0]!Table,MATCH(G$4,[0]!Curves,0))</f>
        <v>4.5199999999999996</v>
      </c>
      <c r="H171" s="69">
        <f t="shared" si="78"/>
        <v>4.5199999999999996</v>
      </c>
      <c r="I171" s="68">
        <f t="shared" si="82"/>
        <v>4.5199999999999996</v>
      </c>
      <c r="J171" s="68">
        <v>0</v>
      </c>
      <c r="K171" s="69">
        <f t="shared" si="70"/>
        <v>0</v>
      </c>
      <c r="L171" s="85">
        <f t="shared" si="83"/>
        <v>0</v>
      </c>
      <c r="M171" s="68" t="e">
        <f>VLOOKUP($A171,[0]!Table,MATCH(M$4,[0]!Curves,0))</f>
        <v>#N/A</v>
      </c>
      <c r="N171" s="69" t="e">
        <f t="shared" si="71"/>
        <v>#N/A</v>
      </c>
      <c r="O171" s="85" t="e">
        <f t="shared" si="84"/>
        <v>#N/A</v>
      </c>
      <c r="P171" s="60"/>
      <c r="Q171" s="85">
        <f t="shared" si="72"/>
        <v>4.5199999999999996</v>
      </c>
      <c r="R171" s="85">
        <f t="shared" si="73"/>
        <v>4.5199999999999996</v>
      </c>
      <c r="S171" s="85">
        <f>Summary!C171</f>
        <v>0</v>
      </c>
      <c r="T171" s="70"/>
      <c r="U171" s="22">
        <f t="shared" si="63"/>
        <v>31</v>
      </c>
      <c r="V171" s="71">
        <f t="shared" si="64"/>
        <v>41974</v>
      </c>
      <c r="W171" s="22">
        <f t="shared" ca="1" si="65"/>
        <v>4912</v>
      </c>
      <c r="X171" s="68">
        <f>VLOOKUP($A171,[0]!Table,MATCH(X$4,[0]!Curves,0))</f>
        <v>6.3307619265127207E-2</v>
      </c>
      <c r="Y171" s="72">
        <f t="shared" ca="1" si="66"/>
        <v>0.43249506962256601</v>
      </c>
      <c r="Z171" s="22">
        <f t="shared" si="67"/>
        <v>0</v>
      </c>
      <c r="AA171" s="22">
        <f t="shared" si="68"/>
        <v>0</v>
      </c>
      <c r="AB171" s="73"/>
      <c r="AC171" s="62">
        <f t="shared" ca="1" si="74"/>
        <v>0</v>
      </c>
      <c r="AE171" s="62">
        <f t="shared" ca="1" si="75"/>
        <v>0</v>
      </c>
      <c r="AF171" s="62">
        <f t="shared" ca="1" si="76"/>
        <v>0</v>
      </c>
      <c r="AG171" s="62">
        <f t="shared" ca="1" si="77"/>
        <v>0</v>
      </c>
    </row>
    <row r="172" spans="1:33" ht="12" customHeight="1">
      <c r="A172" s="65">
        <f t="shared" si="69"/>
        <v>42005</v>
      </c>
      <c r="B172" s="66">
        <f>Summary!B172</f>
        <v>0</v>
      </c>
      <c r="C172" s="74"/>
      <c r="D172" s="67">
        <f t="shared" si="60"/>
        <v>0</v>
      </c>
      <c r="E172" s="56">
        <f t="shared" si="61"/>
        <v>0</v>
      </c>
      <c r="F172" s="56">
        <f t="shared" ca="1" si="62"/>
        <v>0</v>
      </c>
      <c r="G172" s="68">
        <f>VLOOKUP($A172,[0]!Table,MATCH(G$4,[0]!Curves,0))</f>
        <v>4.6449999999999996</v>
      </c>
      <c r="H172" s="69">
        <f t="shared" si="78"/>
        <v>4.6449999999999996</v>
      </c>
      <c r="I172" s="68">
        <f t="shared" si="82"/>
        <v>4.6449999999999996</v>
      </c>
      <c r="J172" s="68">
        <v>0</v>
      </c>
      <c r="K172" s="69">
        <f t="shared" si="70"/>
        <v>0</v>
      </c>
      <c r="L172" s="85">
        <f t="shared" si="83"/>
        <v>0</v>
      </c>
      <c r="M172" s="68" t="e">
        <f>VLOOKUP($A172,[0]!Table,MATCH(M$4,[0]!Curves,0))</f>
        <v>#N/A</v>
      </c>
      <c r="N172" s="69" t="e">
        <f t="shared" si="71"/>
        <v>#N/A</v>
      </c>
      <c r="O172" s="85" t="e">
        <f t="shared" si="84"/>
        <v>#N/A</v>
      </c>
      <c r="P172" s="60"/>
      <c r="Q172" s="85">
        <f t="shared" si="72"/>
        <v>4.6449999999999996</v>
      </c>
      <c r="R172" s="85">
        <f t="shared" si="73"/>
        <v>4.6449999999999996</v>
      </c>
      <c r="S172" s="85">
        <f>Summary!C172</f>
        <v>0</v>
      </c>
      <c r="T172" s="70"/>
      <c r="U172" s="22">
        <f t="shared" si="63"/>
        <v>31</v>
      </c>
      <c r="V172" s="71">
        <f t="shared" si="64"/>
        <v>42005</v>
      </c>
      <c r="W172" s="22">
        <f t="shared" ca="1" si="65"/>
        <v>4943</v>
      </c>
      <c r="X172" s="68">
        <f>VLOOKUP($A172,[0]!Table,MATCH(X$4,[0]!Curves,0))</f>
        <v>6.3350507518198804E-2</v>
      </c>
      <c r="Y172" s="72">
        <f t="shared" ca="1" si="66"/>
        <v>0.42997130834384173</v>
      </c>
      <c r="Z172" s="22">
        <f t="shared" si="67"/>
        <v>0</v>
      </c>
      <c r="AA172" s="22">
        <f t="shared" si="68"/>
        <v>0</v>
      </c>
      <c r="AB172" s="73"/>
      <c r="AC172" s="62">
        <f t="shared" ca="1" si="74"/>
        <v>0</v>
      </c>
      <c r="AE172" s="62">
        <f t="shared" ca="1" si="75"/>
        <v>0</v>
      </c>
      <c r="AF172" s="62">
        <f t="shared" ca="1" si="76"/>
        <v>0</v>
      </c>
      <c r="AG172" s="62">
        <f t="shared" ca="1" si="77"/>
        <v>0</v>
      </c>
    </row>
    <row r="173" spans="1:33" ht="12" customHeight="1">
      <c r="A173" s="65">
        <f t="shared" si="69"/>
        <v>42036</v>
      </c>
      <c r="B173" s="66">
        <f>Summary!B173</f>
        <v>0</v>
      </c>
      <c r="C173" s="74"/>
      <c r="D173" s="67">
        <f t="shared" si="60"/>
        <v>0</v>
      </c>
      <c r="E173" s="56">
        <f t="shared" si="61"/>
        <v>0</v>
      </c>
      <c r="F173" s="56">
        <f t="shared" ca="1" si="62"/>
        <v>0</v>
      </c>
      <c r="G173" s="68">
        <f>VLOOKUP($A173,[0]!Table,MATCH(G$4,[0]!Curves,0))</f>
        <v>4.5270000000000001</v>
      </c>
      <c r="H173" s="69">
        <f t="shared" si="78"/>
        <v>4.5270000000000001</v>
      </c>
      <c r="I173" s="68">
        <f t="shared" si="82"/>
        <v>4.5270000000000001</v>
      </c>
      <c r="J173" s="68">
        <v>0</v>
      </c>
      <c r="K173" s="69">
        <f t="shared" si="70"/>
        <v>0</v>
      </c>
      <c r="L173" s="85">
        <f t="shared" si="83"/>
        <v>0</v>
      </c>
      <c r="M173" s="68" t="e">
        <f>VLOOKUP($A173,[0]!Table,MATCH(M$4,[0]!Curves,0))</f>
        <v>#N/A</v>
      </c>
      <c r="N173" s="69" t="e">
        <f t="shared" si="71"/>
        <v>#N/A</v>
      </c>
      <c r="O173" s="85" t="e">
        <f t="shared" si="84"/>
        <v>#N/A</v>
      </c>
      <c r="P173" s="60"/>
      <c r="Q173" s="85">
        <f t="shared" si="72"/>
        <v>4.5270000000000001</v>
      </c>
      <c r="R173" s="85">
        <f t="shared" si="73"/>
        <v>4.5270000000000001</v>
      </c>
      <c r="S173" s="85">
        <f>Summary!C173</f>
        <v>0</v>
      </c>
      <c r="T173" s="70"/>
      <c r="U173" s="22">
        <f t="shared" si="63"/>
        <v>28</v>
      </c>
      <c r="V173" s="71">
        <f t="shared" si="64"/>
        <v>42036</v>
      </c>
      <c r="W173" s="22">
        <f t="shared" ca="1" si="65"/>
        <v>4974</v>
      </c>
      <c r="X173" s="68">
        <f>VLOOKUP($A173,[0]!Table,MATCH(X$4,[0]!Curves,0))</f>
        <v>6.3393395771880204E-2</v>
      </c>
      <c r="Y173" s="72">
        <f t="shared" ca="1" si="66"/>
        <v>0.42745926266886702</v>
      </c>
      <c r="Z173" s="22">
        <f t="shared" si="67"/>
        <v>0</v>
      </c>
      <c r="AA173" s="22">
        <f t="shared" si="68"/>
        <v>0</v>
      </c>
      <c r="AB173" s="73"/>
      <c r="AC173" s="62">
        <f t="shared" ca="1" si="74"/>
        <v>0</v>
      </c>
      <c r="AE173" s="62">
        <f t="shared" ca="1" si="75"/>
        <v>0</v>
      </c>
      <c r="AF173" s="62">
        <f t="shared" ca="1" si="76"/>
        <v>0</v>
      </c>
      <c r="AG173" s="62">
        <f t="shared" ca="1" si="77"/>
        <v>0</v>
      </c>
    </row>
    <row r="174" spans="1:33" ht="12" customHeight="1">
      <c r="A174" s="65">
        <f t="shared" si="69"/>
        <v>42064</v>
      </c>
      <c r="B174" s="66">
        <f>Summary!B174</f>
        <v>0</v>
      </c>
      <c r="C174" s="74"/>
      <c r="D174" s="67">
        <f t="shared" si="60"/>
        <v>0</v>
      </c>
      <c r="E174" s="56">
        <f t="shared" si="61"/>
        <v>0</v>
      </c>
      <c r="F174" s="56">
        <f t="shared" ca="1" si="62"/>
        <v>0</v>
      </c>
      <c r="G174" s="68">
        <f>VLOOKUP($A174,[0]!Table,MATCH(G$4,[0]!Curves,0))</f>
        <v>4.3940000000000001</v>
      </c>
      <c r="H174" s="69">
        <f t="shared" si="78"/>
        <v>4.3940000000000001</v>
      </c>
      <c r="I174" s="68">
        <f t="shared" si="82"/>
        <v>4.3940000000000001</v>
      </c>
      <c r="J174" s="68">
        <v>0</v>
      </c>
      <c r="K174" s="69">
        <f t="shared" si="70"/>
        <v>0</v>
      </c>
      <c r="L174" s="85">
        <f t="shared" si="83"/>
        <v>0</v>
      </c>
      <c r="M174" s="68" t="e">
        <f>VLOOKUP($A174,[0]!Table,MATCH(M$4,[0]!Curves,0))</f>
        <v>#N/A</v>
      </c>
      <c r="N174" s="69" t="e">
        <f t="shared" si="71"/>
        <v>#N/A</v>
      </c>
      <c r="O174" s="85" t="e">
        <f t="shared" si="84"/>
        <v>#N/A</v>
      </c>
      <c r="P174" s="60"/>
      <c r="Q174" s="85">
        <f t="shared" si="72"/>
        <v>4.3940000000000001</v>
      </c>
      <c r="R174" s="85">
        <f t="shared" si="73"/>
        <v>4.3940000000000001</v>
      </c>
      <c r="S174" s="85">
        <f>Summary!C174</f>
        <v>0</v>
      </c>
      <c r="T174" s="70"/>
      <c r="U174" s="22">
        <f t="shared" si="63"/>
        <v>31</v>
      </c>
      <c r="V174" s="71">
        <f t="shared" si="64"/>
        <v>42064</v>
      </c>
      <c r="W174" s="22">
        <f t="shared" ca="1" si="65"/>
        <v>5002</v>
      </c>
      <c r="X174" s="68">
        <f>VLOOKUP($A174,[0]!Table,MATCH(X$4,[0]!Curves,0))</f>
        <v>6.3432133549923303E-2</v>
      </c>
      <c r="Y174" s="72">
        <f t="shared" ca="1" si="66"/>
        <v>0.425200360499362</v>
      </c>
      <c r="Z174" s="22">
        <f t="shared" si="67"/>
        <v>0</v>
      </c>
      <c r="AA174" s="22">
        <f t="shared" si="68"/>
        <v>0</v>
      </c>
      <c r="AB174" s="73"/>
      <c r="AC174" s="62">
        <f t="shared" ca="1" si="74"/>
        <v>0</v>
      </c>
      <c r="AE174" s="62">
        <f t="shared" ca="1" si="75"/>
        <v>0</v>
      </c>
      <c r="AF174" s="62">
        <f t="shared" ca="1" si="76"/>
        <v>0</v>
      </c>
      <c r="AG174" s="62">
        <f t="shared" ca="1" si="77"/>
        <v>0</v>
      </c>
    </row>
    <row r="175" spans="1:33" ht="12" customHeight="1">
      <c r="A175" s="65">
        <f t="shared" si="69"/>
        <v>42095</v>
      </c>
      <c r="B175" s="66">
        <f>Summary!B175</f>
        <v>0</v>
      </c>
      <c r="C175" s="74"/>
      <c r="D175" s="67">
        <f t="shared" si="60"/>
        <v>0</v>
      </c>
      <c r="E175" s="56">
        <f t="shared" si="61"/>
        <v>0</v>
      </c>
      <c r="F175" s="56">
        <f t="shared" ca="1" si="62"/>
        <v>0</v>
      </c>
      <c r="G175" s="68">
        <f>VLOOKUP($A175,[0]!Table,MATCH(G$4,[0]!Curves,0))</f>
        <v>4.1740000000000004</v>
      </c>
      <c r="H175" s="69">
        <f t="shared" si="78"/>
        <v>4.1740000000000004</v>
      </c>
      <c r="I175" s="68">
        <f t="shared" si="82"/>
        <v>4.1740000000000004</v>
      </c>
      <c r="J175" s="68">
        <v>0</v>
      </c>
      <c r="K175" s="69">
        <f t="shared" si="70"/>
        <v>0</v>
      </c>
      <c r="L175" s="85">
        <f t="shared" si="83"/>
        <v>0</v>
      </c>
      <c r="M175" s="68" t="e">
        <f>VLOOKUP($A175,[0]!Table,MATCH(M$4,[0]!Curves,0))</f>
        <v>#N/A</v>
      </c>
      <c r="N175" s="69" t="e">
        <f t="shared" si="71"/>
        <v>#N/A</v>
      </c>
      <c r="O175" s="85" t="e">
        <f t="shared" si="84"/>
        <v>#N/A</v>
      </c>
      <c r="P175" s="60"/>
      <c r="Q175" s="85">
        <f t="shared" si="72"/>
        <v>4.1740000000000004</v>
      </c>
      <c r="R175" s="85">
        <f t="shared" si="73"/>
        <v>4.1740000000000004</v>
      </c>
      <c r="S175" s="85">
        <f>Summary!C175</f>
        <v>0</v>
      </c>
      <c r="T175" s="70"/>
      <c r="U175" s="22">
        <f t="shared" si="63"/>
        <v>30</v>
      </c>
      <c r="V175" s="71">
        <f t="shared" si="64"/>
        <v>42095</v>
      </c>
      <c r="W175" s="22">
        <f t="shared" ca="1" si="65"/>
        <v>5033</v>
      </c>
      <c r="X175" s="68">
        <f>VLOOKUP($A175,[0]!Table,MATCH(X$4,[0]!Curves,0))</f>
        <v>6.3475021804766399E-2</v>
      </c>
      <c r="Y175" s="72">
        <f t="shared" ca="1" si="66"/>
        <v>0.42271052087469502</v>
      </c>
      <c r="Z175" s="22">
        <f t="shared" si="67"/>
        <v>0</v>
      </c>
      <c r="AA175" s="22">
        <f t="shared" si="68"/>
        <v>0</v>
      </c>
      <c r="AB175" s="73"/>
      <c r="AC175" s="62">
        <f t="shared" ca="1" si="74"/>
        <v>0</v>
      </c>
      <c r="AE175" s="62">
        <f t="shared" ca="1" si="75"/>
        <v>0</v>
      </c>
      <c r="AF175" s="62">
        <f t="shared" ca="1" si="76"/>
        <v>0</v>
      </c>
      <c r="AG175" s="62">
        <f t="shared" ca="1" si="77"/>
        <v>0</v>
      </c>
    </row>
    <row r="176" spans="1:33" ht="12" customHeight="1">
      <c r="A176" s="65">
        <f t="shared" si="69"/>
        <v>42125</v>
      </c>
      <c r="B176" s="66">
        <f>Summary!B176</f>
        <v>0</v>
      </c>
      <c r="C176" s="74"/>
      <c r="D176" s="67">
        <f t="shared" si="60"/>
        <v>0</v>
      </c>
      <c r="E176" s="56">
        <f t="shared" si="61"/>
        <v>0</v>
      </c>
      <c r="F176" s="56">
        <f t="shared" ca="1" si="62"/>
        <v>0</v>
      </c>
      <c r="G176" s="68">
        <f>VLOOKUP($A176,[0]!Table,MATCH(G$4,[0]!Curves,0))</f>
        <v>4.1640000000000006</v>
      </c>
      <c r="H176" s="69">
        <f t="shared" si="78"/>
        <v>4.1640000000000006</v>
      </c>
      <c r="I176" s="68">
        <f t="shared" si="82"/>
        <v>4.1640000000000006</v>
      </c>
      <c r="J176" s="68">
        <v>0</v>
      </c>
      <c r="K176" s="69">
        <f t="shared" si="70"/>
        <v>0</v>
      </c>
      <c r="L176" s="85">
        <f t="shared" si="83"/>
        <v>0</v>
      </c>
      <c r="M176" s="68" t="e">
        <f>VLOOKUP($A176,[0]!Table,MATCH(M$4,[0]!Curves,0))</f>
        <v>#N/A</v>
      </c>
      <c r="N176" s="69" t="e">
        <f t="shared" si="71"/>
        <v>#N/A</v>
      </c>
      <c r="O176" s="85" t="e">
        <f t="shared" si="84"/>
        <v>#N/A</v>
      </c>
      <c r="P176" s="60"/>
      <c r="Q176" s="85">
        <f t="shared" si="72"/>
        <v>4.1640000000000006</v>
      </c>
      <c r="R176" s="85">
        <f t="shared" si="73"/>
        <v>4.1640000000000006</v>
      </c>
      <c r="S176" s="85">
        <f>Summary!C176</f>
        <v>0</v>
      </c>
      <c r="T176" s="70"/>
      <c r="U176" s="22">
        <f t="shared" si="63"/>
        <v>31</v>
      </c>
      <c r="V176" s="71">
        <f t="shared" si="64"/>
        <v>42125</v>
      </c>
      <c r="W176" s="22">
        <f t="shared" ca="1" si="65"/>
        <v>5063</v>
      </c>
      <c r="X176" s="68">
        <f>VLOOKUP($A176,[0]!Table,MATCH(X$4,[0]!Curves,0))</f>
        <v>6.3516526568097906E-2</v>
      </c>
      <c r="Y176" s="72">
        <f t="shared" ca="1" si="66"/>
        <v>0.42031206227633772</v>
      </c>
      <c r="Z176" s="22">
        <f t="shared" si="67"/>
        <v>0</v>
      </c>
      <c r="AA176" s="22">
        <f t="shared" si="68"/>
        <v>0</v>
      </c>
      <c r="AB176" s="73"/>
      <c r="AC176" s="62">
        <f t="shared" ca="1" si="74"/>
        <v>0</v>
      </c>
      <c r="AE176" s="62">
        <f t="shared" ca="1" si="75"/>
        <v>0</v>
      </c>
      <c r="AF176" s="62">
        <f t="shared" ca="1" si="76"/>
        <v>0</v>
      </c>
      <c r="AG176" s="62">
        <f t="shared" ca="1" si="77"/>
        <v>0</v>
      </c>
    </row>
    <row r="177" spans="1:33" ht="12" customHeight="1">
      <c r="A177" s="65">
        <f t="shared" si="69"/>
        <v>42156</v>
      </c>
      <c r="B177" s="66">
        <f>Summary!B177</f>
        <v>0</v>
      </c>
      <c r="C177" s="74"/>
      <c r="D177" s="67">
        <f t="shared" si="60"/>
        <v>0</v>
      </c>
      <c r="E177" s="56">
        <f t="shared" si="61"/>
        <v>0</v>
      </c>
      <c r="F177" s="56">
        <f t="shared" ca="1" si="62"/>
        <v>0</v>
      </c>
      <c r="G177" s="68">
        <f>VLOOKUP($A177,[0]!Table,MATCH(G$4,[0]!Curves,0))</f>
        <v>4.2</v>
      </c>
      <c r="H177" s="69">
        <f t="shared" si="78"/>
        <v>4.2</v>
      </c>
      <c r="I177" s="68">
        <f t="shared" si="82"/>
        <v>4.2</v>
      </c>
      <c r="J177" s="68">
        <v>0</v>
      </c>
      <c r="K177" s="69">
        <f t="shared" si="70"/>
        <v>0</v>
      </c>
      <c r="L177" s="85">
        <f t="shared" si="83"/>
        <v>0</v>
      </c>
      <c r="M177" s="68" t="e">
        <f>VLOOKUP($A177,[0]!Table,MATCH(M$4,[0]!Curves,0))</f>
        <v>#N/A</v>
      </c>
      <c r="N177" s="69" t="e">
        <f t="shared" si="71"/>
        <v>#N/A</v>
      </c>
      <c r="O177" s="85" t="e">
        <f t="shared" si="84"/>
        <v>#N/A</v>
      </c>
      <c r="P177" s="60"/>
      <c r="Q177" s="85">
        <f t="shared" si="72"/>
        <v>4.2</v>
      </c>
      <c r="R177" s="85">
        <f t="shared" si="73"/>
        <v>4.2</v>
      </c>
      <c r="S177" s="85">
        <f>Summary!C177</f>
        <v>0</v>
      </c>
      <c r="T177" s="70"/>
      <c r="U177" s="22">
        <f t="shared" si="63"/>
        <v>30</v>
      </c>
      <c r="V177" s="71">
        <f t="shared" si="64"/>
        <v>42156</v>
      </c>
      <c r="W177" s="22">
        <f t="shared" ca="1" si="65"/>
        <v>5094</v>
      </c>
      <c r="X177" s="68">
        <f>VLOOKUP($A177,[0]!Table,MATCH(X$4,[0]!Curves,0))</f>
        <v>6.3559414824141403E-2</v>
      </c>
      <c r="Y177" s="72">
        <f t="shared" ca="1" si="66"/>
        <v>0.41784505513487669</v>
      </c>
      <c r="Z177" s="22">
        <f t="shared" si="67"/>
        <v>0</v>
      </c>
      <c r="AA177" s="22">
        <f t="shared" si="68"/>
        <v>0</v>
      </c>
      <c r="AB177" s="73"/>
      <c r="AC177" s="62">
        <f t="shared" ca="1" si="74"/>
        <v>0</v>
      </c>
      <c r="AE177" s="62">
        <f t="shared" ca="1" si="75"/>
        <v>0</v>
      </c>
      <c r="AF177" s="62">
        <f t="shared" ca="1" si="76"/>
        <v>0</v>
      </c>
      <c r="AG177" s="62">
        <f t="shared" ca="1" si="77"/>
        <v>0</v>
      </c>
    </row>
    <row r="178" spans="1:33" ht="12" customHeight="1">
      <c r="A178" s="65">
        <f t="shared" si="69"/>
        <v>42186</v>
      </c>
      <c r="B178" s="66">
        <f>Summary!B178</f>
        <v>0</v>
      </c>
      <c r="C178" s="74"/>
      <c r="D178" s="67">
        <f t="shared" si="60"/>
        <v>0</v>
      </c>
      <c r="E178" s="56">
        <f t="shared" si="61"/>
        <v>0</v>
      </c>
      <c r="F178" s="56">
        <f t="shared" ca="1" si="62"/>
        <v>0</v>
      </c>
      <c r="G178" s="68">
        <f>VLOOKUP($A178,[0]!Table,MATCH(G$4,[0]!Curves,0))</f>
        <v>4.2320000000000002</v>
      </c>
      <c r="H178" s="69">
        <f t="shared" si="78"/>
        <v>4.2320000000000002</v>
      </c>
      <c r="I178" s="68">
        <f t="shared" si="82"/>
        <v>4.2320000000000002</v>
      </c>
      <c r="J178" s="68">
        <v>0</v>
      </c>
      <c r="K178" s="69">
        <f t="shared" si="70"/>
        <v>0</v>
      </c>
      <c r="L178" s="85">
        <f t="shared" si="83"/>
        <v>0</v>
      </c>
      <c r="M178" s="68" t="e">
        <f>VLOOKUP($A178,[0]!Table,MATCH(M$4,[0]!Curves,0))</f>
        <v>#N/A</v>
      </c>
      <c r="N178" s="69" t="e">
        <f t="shared" si="71"/>
        <v>#N/A</v>
      </c>
      <c r="O178" s="85" t="e">
        <f t="shared" si="84"/>
        <v>#N/A</v>
      </c>
      <c r="P178" s="60"/>
      <c r="Q178" s="85">
        <f t="shared" si="72"/>
        <v>4.2320000000000002</v>
      </c>
      <c r="R178" s="85">
        <f t="shared" si="73"/>
        <v>4.2320000000000002</v>
      </c>
      <c r="S178" s="85">
        <f>Summary!C178</f>
        <v>0</v>
      </c>
      <c r="T178" s="70"/>
      <c r="U178" s="22">
        <f t="shared" si="63"/>
        <v>31</v>
      </c>
      <c r="V178" s="71">
        <f t="shared" si="64"/>
        <v>42186</v>
      </c>
      <c r="W178" s="22">
        <f t="shared" ca="1" si="65"/>
        <v>5124</v>
      </c>
      <c r="X178" s="68">
        <f>VLOOKUP($A178,[0]!Table,MATCH(X$4,[0]!Curves,0))</f>
        <v>6.3600919588635105E-2</v>
      </c>
      <c r="Y178" s="72">
        <f t="shared" ca="1" si="66"/>
        <v>0.41546863020814601</v>
      </c>
      <c r="Z178" s="22">
        <f t="shared" si="67"/>
        <v>0</v>
      </c>
      <c r="AA178" s="22">
        <f t="shared" si="68"/>
        <v>0</v>
      </c>
      <c r="AB178" s="73"/>
      <c r="AC178" s="62">
        <f t="shared" ca="1" si="74"/>
        <v>0</v>
      </c>
      <c r="AE178" s="62">
        <f t="shared" ca="1" si="75"/>
        <v>0</v>
      </c>
      <c r="AF178" s="62">
        <f t="shared" ca="1" si="76"/>
        <v>0</v>
      </c>
      <c r="AG178" s="62">
        <f t="shared" ca="1" si="77"/>
        <v>0</v>
      </c>
    </row>
    <row r="179" spans="1:33" ht="12" customHeight="1">
      <c r="A179" s="65">
        <f t="shared" si="69"/>
        <v>42217</v>
      </c>
      <c r="B179" s="66">
        <f>Summary!B179</f>
        <v>0</v>
      </c>
      <c r="C179" s="74"/>
      <c r="D179" s="67">
        <f t="shared" si="60"/>
        <v>0</v>
      </c>
      <c r="E179" s="56">
        <f t="shared" si="61"/>
        <v>0</v>
      </c>
      <c r="F179" s="56">
        <f t="shared" ca="1" si="62"/>
        <v>0</v>
      </c>
      <c r="G179" s="68">
        <f>VLOOKUP($A179,[0]!Table,MATCH(G$4,[0]!Curves,0))</f>
        <v>4.2810000000000006</v>
      </c>
      <c r="H179" s="69">
        <f t="shared" si="78"/>
        <v>4.2810000000000006</v>
      </c>
      <c r="I179" s="68">
        <f t="shared" si="82"/>
        <v>4.2810000000000006</v>
      </c>
      <c r="J179" s="68">
        <v>0</v>
      </c>
      <c r="K179" s="69">
        <f t="shared" si="70"/>
        <v>0</v>
      </c>
      <c r="L179" s="85">
        <f t="shared" si="83"/>
        <v>0</v>
      </c>
      <c r="M179" s="68" t="e">
        <f>VLOOKUP($A179,[0]!Table,MATCH(M$4,[0]!Curves,0))</f>
        <v>#N/A</v>
      </c>
      <c r="N179" s="69" t="e">
        <f t="shared" si="71"/>
        <v>#N/A</v>
      </c>
      <c r="O179" s="85" t="e">
        <f t="shared" si="84"/>
        <v>#N/A</v>
      </c>
      <c r="P179" s="60"/>
      <c r="Q179" s="85">
        <f t="shared" si="72"/>
        <v>4.2810000000000006</v>
      </c>
      <c r="R179" s="85">
        <f t="shared" si="73"/>
        <v>4.2810000000000006</v>
      </c>
      <c r="S179" s="85">
        <f>Summary!C179</f>
        <v>0</v>
      </c>
      <c r="T179" s="70"/>
      <c r="U179" s="22">
        <f t="shared" si="63"/>
        <v>31</v>
      </c>
      <c r="V179" s="71">
        <f t="shared" si="64"/>
        <v>42217</v>
      </c>
      <c r="W179" s="22">
        <f t="shared" ca="1" si="65"/>
        <v>5155</v>
      </c>
      <c r="X179" s="68">
        <f>VLOOKUP($A179,[0]!Table,MATCH(X$4,[0]!Curves,0))</f>
        <v>6.3643807845879002E-2</v>
      </c>
      <c r="Y179" s="72">
        <f t="shared" ca="1" si="66"/>
        <v>0.41302432674183337</v>
      </c>
      <c r="Z179" s="22">
        <f t="shared" si="67"/>
        <v>0</v>
      </c>
      <c r="AA179" s="22">
        <f t="shared" si="68"/>
        <v>0</v>
      </c>
      <c r="AB179" s="73"/>
      <c r="AC179" s="62">
        <f t="shared" ca="1" si="74"/>
        <v>0</v>
      </c>
      <c r="AE179" s="62">
        <f t="shared" ca="1" si="75"/>
        <v>0</v>
      </c>
      <c r="AF179" s="62">
        <f t="shared" ca="1" si="76"/>
        <v>0</v>
      </c>
      <c r="AG179" s="62">
        <f t="shared" ca="1" si="77"/>
        <v>0</v>
      </c>
    </row>
    <row r="180" spans="1:33" ht="12" customHeight="1">
      <c r="A180" s="65">
        <f t="shared" si="69"/>
        <v>42248</v>
      </c>
      <c r="B180" s="66">
        <f>Summary!B180</f>
        <v>0</v>
      </c>
      <c r="C180" s="74"/>
      <c r="D180" s="67">
        <f t="shared" si="60"/>
        <v>0</v>
      </c>
      <c r="E180" s="56">
        <f t="shared" si="61"/>
        <v>0</v>
      </c>
      <c r="F180" s="56">
        <f t="shared" ca="1" si="62"/>
        <v>0</v>
      </c>
      <c r="G180" s="68">
        <f>VLOOKUP($A180,[0]!Table,MATCH(G$4,[0]!Curves,0))</f>
        <v>4.2960000000000003</v>
      </c>
      <c r="H180" s="69">
        <f t="shared" si="78"/>
        <v>4.2960000000000003</v>
      </c>
      <c r="I180" s="68">
        <f t="shared" si="82"/>
        <v>4.2960000000000003</v>
      </c>
      <c r="J180" s="68">
        <v>0</v>
      </c>
      <c r="K180" s="69">
        <f t="shared" si="70"/>
        <v>0</v>
      </c>
      <c r="L180" s="85">
        <f t="shared" si="83"/>
        <v>0</v>
      </c>
      <c r="M180" s="68" t="e">
        <f>VLOOKUP($A180,[0]!Table,MATCH(M$4,[0]!Curves,0))</f>
        <v>#N/A</v>
      </c>
      <c r="N180" s="69" t="e">
        <f t="shared" si="71"/>
        <v>#N/A</v>
      </c>
      <c r="O180" s="85" t="e">
        <f t="shared" si="84"/>
        <v>#N/A</v>
      </c>
      <c r="P180" s="60"/>
      <c r="Q180" s="85">
        <f t="shared" si="72"/>
        <v>4.2960000000000003</v>
      </c>
      <c r="R180" s="85">
        <f t="shared" si="73"/>
        <v>4.2960000000000003</v>
      </c>
      <c r="S180" s="85">
        <f>Summary!C180</f>
        <v>0</v>
      </c>
      <c r="T180" s="70"/>
      <c r="U180" s="22">
        <f t="shared" si="63"/>
        <v>30</v>
      </c>
      <c r="V180" s="71">
        <f t="shared" si="64"/>
        <v>42248</v>
      </c>
      <c r="W180" s="22">
        <f t="shared" ca="1" si="65"/>
        <v>5186</v>
      </c>
      <c r="X180" s="68">
        <f>VLOOKUP($A180,[0]!Table,MATCH(X$4,[0]!Curves,0))</f>
        <v>6.3686696103732607E-2</v>
      </c>
      <c r="Y180" s="72">
        <f t="shared" ca="1" si="66"/>
        <v>0.4105915117250894</v>
      </c>
      <c r="Z180" s="22">
        <f t="shared" si="67"/>
        <v>0</v>
      </c>
      <c r="AA180" s="22">
        <f t="shared" si="68"/>
        <v>0</v>
      </c>
      <c r="AB180" s="73"/>
      <c r="AC180" s="62">
        <f t="shared" ca="1" si="74"/>
        <v>0</v>
      </c>
      <c r="AE180" s="62">
        <f t="shared" ca="1" si="75"/>
        <v>0</v>
      </c>
      <c r="AF180" s="62">
        <f t="shared" ca="1" si="76"/>
        <v>0</v>
      </c>
      <c r="AG180" s="62">
        <f t="shared" ca="1" si="77"/>
        <v>0</v>
      </c>
    </row>
    <row r="181" spans="1:33" ht="12" customHeight="1">
      <c r="A181" s="65">
        <f t="shared" si="69"/>
        <v>42278</v>
      </c>
      <c r="B181" s="66">
        <f>Summary!B181</f>
        <v>0</v>
      </c>
      <c r="C181" s="74"/>
      <c r="D181" s="67">
        <f t="shared" si="60"/>
        <v>0</v>
      </c>
      <c r="E181" s="56">
        <f t="shared" si="61"/>
        <v>0</v>
      </c>
      <c r="F181" s="56">
        <f t="shared" ca="1" si="62"/>
        <v>0</v>
      </c>
      <c r="G181" s="68">
        <f>VLOOKUP($A181,[0]!Table,MATCH(G$4,[0]!Curves,0))</f>
        <v>4.3250000000000002</v>
      </c>
      <c r="H181" s="69">
        <f t="shared" si="78"/>
        <v>4.3250000000000002</v>
      </c>
      <c r="I181" s="68">
        <f t="shared" si="82"/>
        <v>4.3250000000000002</v>
      </c>
      <c r="J181" s="68">
        <v>0</v>
      </c>
      <c r="K181" s="69">
        <f t="shared" si="70"/>
        <v>0</v>
      </c>
      <c r="L181" s="85">
        <f t="shared" si="83"/>
        <v>0</v>
      </c>
      <c r="M181" s="68" t="e">
        <f>VLOOKUP($A181,[0]!Table,MATCH(M$4,[0]!Curves,0))</f>
        <v>#N/A</v>
      </c>
      <c r="N181" s="69" t="e">
        <f t="shared" si="71"/>
        <v>#N/A</v>
      </c>
      <c r="O181" s="85" t="e">
        <f t="shared" si="84"/>
        <v>#N/A</v>
      </c>
      <c r="P181" s="60"/>
      <c r="Q181" s="85">
        <f t="shared" si="72"/>
        <v>4.3250000000000002</v>
      </c>
      <c r="R181" s="85">
        <f t="shared" si="73"/>
        <v>4.3250000000000002</v>
      </c>
      <c r="S181" s="85">
        <f>Summary!C181</f>
        <v>0</v>
      </c>
      <c r="T181" s="70"/>
      <c r="U181" s="22">
        <f t="shared" si="63"/>
        <v>31</v>
      </c>
      <c r="V181" s="71">
        <f t="shared" si="64"/>
        <v>42278</v>
      </c>
      <c r="W181" s="22">
        <f t="shared" ca="1" si="65"/>
        <v>5216</v>
      </c>
      <c r="X181" s="68">
        <f>VLOOKUP($A181,[0]!Table,MATCH(X$4,[0]!Curves,0))</f>
        <v>6.3728200869978699E-2</v>
      </c>
      <c r="Y181" s="72">
        <f t="shared" ca="1" si="66"/>
        <v>0.40824808167737159</v>
      </c>
      <c r="Z181" s="22">
        <f t="shared" si="67"/>
        <v>0</v>
      </c>
      <c r="AA181" s="22">
        <f t="shared" si="68"/>
        <v>0</v>
      </c>
      <c r="AB181" s="73"/>
      <c r="AC181" s="62">
        <f t="shared" ca="1" si="74"/>
        <v>0</v>
      </c>
      <c r="AE181" s="62">
        <f t="shared" ca="1" si="75"/>
        <v>0</v>
      </c>
      <c r="AF181" s="62">
        <f t="shared" ca="1" si="76"/>
        <v>0</v>
      </c>
      <c r="AG181" s="62">
        <f t="shared" ca="1" si="77"/>
        <v>0</v>
      </c>
    </row>
    <row r="182" spans="1:33" ht="12" customHeight="1">
      <c r="A182" s="65">
        <f t="shared" si="69"/>
        <v>42309</v>
      </c>
      <c r="B182" s="66">
        <f>Summary!B182</f>
        <v>0</v>
      </c>
      <c r="C182" s="74"/>
      <c r="D182" s="67">
        <f t="shared" si="60"/>
        <v>0</v>
      </c>
      <c r="E182" s="56">
        <f t="shared" si="61"/>
        <v>0</v>
      </c>
      <c r="F182" s="56">
        <f t="shared" ca="1" si="62"/>
        <v>0</v>
      </c>
      <c r="G182" s="68">
        <f>VLOOKUP($A182,[0]!Table,MATCH(G$4,[0]!Curves,0))</f>
        <v>4.4649999999999999</v>
      </c>
      <c r="H182" s="69">
        <f t="shared" si="78"/>
        <v>4.4649999999999999</v>
      </c>
      <c r="I182" s="68">
        <f t="shared" si="82"/>
        <v>4.4649999999999999</v>
      </c>
      <c r="J182" s="68">
        <v>0</v>
      </c>
      <c r="K182" s="69">
        <f t="shared" si="70"/>
        <v>0</v>
      </c>
      <c r="L182" s="85">
        <f t="shared" si="83"/>
        <v>0</v>
      </c>
      <c r="M182" s="68" t="e">
        <f>VLOOKUP($A182,[0]!Table,MATCH(M$4,[0]!Curves,0))</f>
        <v>#N/A</v>
      </c>
      <c r="N182" s="69" t="e">
        <f t="shared" si="71"/>
        <v>#N/A</v>
      </c>
      <c r="O182" s="85" t="e">
        <f t="shared" si="84"/>
        <v>#N/A</v>
      </c>
      <c r="P182" s="60"/>
      <c r="Q182" s="85">
        <f t="shared" si="72"/>
        <v>4.4649999999999999</v>
      </c>
      <c r="R182" s="85">
        <f t="shared" si="73"/>
        <v>4.4649999999999999</v>
      </c>
      <c r="S182" s="85">
        <f>Summary!C182</f>
        <v>0</v>
      </c>
      <c r="T182" s="70"/>
      <c r="U182" s="22">
        <f t="shared" si="63"/>
        <v>30</v>
      </c>
      <c r="V182" s="71">
        <f t="shared" si="64"/>
        <v>42309</v>
      </c>
      <c r="W182" s="22">
        <f t="shared" ca="1" si="65"/>
        <v>5247</v>
      </c>
      <c r="X182" s="68">
        <f>VLOOKUP($A182,[0]!Table,MATCH(X$4,[0]!Curves,0))</f>
        <v>6.3771089129033107E-2</v>
      </c>
      <c r="Y182" s="72">
        <f t="shared" ca="1" si="66"/>
        <v>0.40583777536651189</v>
      </c>
      <c r="Z182" s="22">
        <f t="shared" si="67"/>
        <v>0</v>
      </c>
      <c r="AA182" s="22">
        <f t="shared" si="68"/>
        <v>0</v>
      </c>
      <c r="AB182" s="73"/>
      <c r="AC182" s="62">
        <f t="shared" ca="1" si="74"/>
        <v>0</v>
      </c>
      <c r="AE182" s="62">
        <f t="shared" ca="1" si="75"/>
        <v>0</v>
      </c>
      <c r="AF182" s="62">
        <f t="shared" ca="1" si="76"/>
        <v>0</v>
      </c>
      <c r="AG182" s="62">
        <f t="shared" ca="1" si="77"/>
        <v>0</v>
      </c>
    </row>
    <row r="183" spans="1:33" ht="12" customHeight="1">
      <c r="A183" s="65">
        <f t="shared" si="69"/>
        <v>42339</v>
      </c>
      <c r="B183" s="66">
        <f>Summary!B183</f>
        <v>0</v>
      </c>
      <c r="C183" s="74"/>
      <c r="D183" s="67">
        <f t="shared" si="60"/>
        <v>0</v>
      </c>
      <c r="E183" s="56">
        <f t="shared" si="61"/>
        <v>0</v>
      </c>
      <c r="F183" s="56">
        <f t="shared" ca="1" si="62"/>
        <v>0</v>
      </c>
      <c r="G183" s="68">
        <f>VLOOKUP($A183,[0]!Table,MATCH(G$4,[0]!Curves,0))</f>
        <v>4.6050000000000004</v>
      </c>
      <c r="H183" s="69">
        <f t="shared" si="78"/>
        <v>4.6050000000000004</v>
      </c>
      <c r="I183" s="68">
        <f t="shared" si="82"/>
        <v>4.6050000000000004</v>
      </c>
      <c r="J183" s="68">
        <v>0</v>
      </c>
      <c r="K183" s="69">
        <f t="shared" si="70"/>
        <v>0</v>
      </c>
      <c r="L183" s="85">
        <f t="shared" si="83"/>
        <v>0</v>
      </c>
      <c r="M183" s="68" t="e">
        <f>VLOOKUP($A183,[0]!Table,MATCH(M$4,[0]!Curves,0))</f>
        <v>#N/A</v>
      </c>
      <c r="N183" s="69" t="e">
        <f t="shared" si="71"/>
        <v>#N/A</v>
      </c>
      <c r="O183" s="85" t="e">
        <f t="shared" si="84"/>
        <v>#N/A</v>
      </c>
      <c r="P183" s="60"/>
      <c r="Q183" s="85">
        <f t="shared" si="72"/>
        <v>4.6050000000000004</v>
      </c>
      <c r="R183" s="85">
        <f t="shared" si="73"/>
        <v>4.6050000000000004</v>
      </c>
      <c r="S183" s="85">
        <f>Summary!C183</f>
        <v>0</v>
      </c>
      <c r="T183" s="70"/>
      <c r="U183" s="22">
        <f t="shared" si="63"/>
        <v>31</v>
      </c>
      <c r="V183" s="71">
        <f t="shared" si="64"/>
        <v>42339</v>
      </c>
      <c r="W183" s="22">
        <f t="shared" ca="1" si="65"/>
        <v>5277</v>
      </c>
      <c r="X183" s="68">
        <f>VLOOKUP($A183,[0]!Table,MATCH(X$4,[0]!Curves,0))</f>
        <v>6.3812593896440895E-2</v>
      </c>
      <c r="Y183" s="72">
        <f t="shared" ca="1" si="66"/>
        <v>0.40351606521498429</v>
      </c>
      <c r="Z183" s="22">
        <f t="shared" si="67"/>
        <v>0</v>
      </c>
      <c r="AA183" s="22">
        <f t="shared" si="68"/>
        <v>0</v>
      </c>
      <c r="AB183" s="73"/>
      <c r="AC183" s="62">
        <f t="shared" ca="1" si="74"/>
        <v>0</v>
      </c>
      <c r="AE183" s="62">
        <f t="shared" ca="1" si="75"/>
        <v>0</v>
      </c>
      <c r="AF183" s="62">
        <f t="shared" ca="1" si="76"/>
        <v>0</v>
      </c>
      <c r="AG183" s="62">
        <f t="shared" ca="1" si="77"/>
        <v>0</v>
      </c>
    </row>
    <row r="184" spans="1:33" ht="12" customHeight="1">
      <c r="A184" s="65">
        <f t="shared" si="69"/>
        <v>42370</v>
      </c>
      <c r="B184" s="66">
        <f>Summary!B184</f>
        <v>0</v>
      </c>
      <c r="C184" s="74"/>
      <c r="D184" s="67">
        <f t="shared" si="60"/>
        <v>0</v>
      </c>
      <c r="E184" s="56">
        <f t="shared" si="61"/>
        <v>0</v>
      </c>
      <c r="F184" s="56">
        <f t="shared" ca="1" si="62"/>
        <v>0</v>
      </c>
      <c r="G184" s="68">
        <f>VLOOKUP($A184,[0]!Table,MATCH(G$4,[0]!Curves,0))</f>
        <v>4.7300000000000004</v>
      </c>
      <c r="H184" s="69">
        <f t="shared" si="78"/>
        <v>4.7300000000000004</v>
      </c>
      <c r="I184" s="68">
        <f t="shared" si="82"/>
        <v>4.7300000000000004</v>
      </c>
      <c r="J184" s="68">
        <v>0</v>
      </c>
      <c r="K184" s="69">
        <f t="shared" si="70"/>
        <v>0</v>
      </c>
      <c r="L184" s="85">
        <f t="shared" si="83"/>
        <v>0</v>
      </c>
      <c r="M184" s="68" t="e">
        <f>VLOOKUP($A184,[0]!Table,MATCH(M$4,[0]!Curves,0))</f>
        <v>#N/A</v>
      </c>
      <c r="N184" s="69" t="e">
        <f t="shared" si="71"/>
        <v>#N/A</v>
      </c>
      <c r="O184" s="85" t="e">
        <f t="shared" si="84"/>
        <v>#N/A</v>
      </c>
      <c r="P184" s="60"/>
      <c r="Q184" s="85">
        <f t="shared" si="72"/>
        <v>4.7300000000000004</v>
      </c>
      <c r="R184" s="85">
        <f t="shared" si="73"/>
        <v>4.7300000000000004</v>
      </c>
      <c r="S184" s="85">
        <f>Summary!C184</f>
        <v>0</v>
      </c>
      <c r="T184" s="70"/>
      <c r="U184" s="22">
        <f t="shared" si="63"/>
        <v>31</v>
      </c>
      <c r="V184" s="71">
        <f t="shared" si="64"/>
        <v>42370</v>
      </c>
      <c r="W184" s="22">
        <f t="shared" ca="1" si="65"/>
        <v>5308</v>
      </c>
      <c r="X184" s="68">
        <f>VLOOKUP($A184,[0]!Table,MATCH(X$4,[0]!Curves,0))</f>
        <v>6.3855482156695703E-2</v>
      </c>
      <c r="Y184" s="72">
        <f t="shared" ca="1" si="66"/>
        <v>0.4011281378990233</v>
      </c>
      <c r="Z184" s="22">
        <f t="shared" si="67"/>
        <v>0</v>
      </c>
      <c r="AA184" s="22">
        <f t="shared" si="68"/>
        <v>0</v>
      </c>
      <c r="AB184" s="73"/>
      <c r="AC184" s="62">
        <f t="shared" ca="1" si="74"/>
        <v>0</v>
      </c>
      <c r="AE184" s="62">
        <f t="shared" ca="1" si="75"/>
        <v>0</v>
      </c>
      <c r="AF184" s="62">
        <f t="shared" ca="1" si="76"/>
        <v>0</v>
      </c>
      <c r="AG184" s="62">
        <f t="shared" ca="1" si="77"/>
        <v>0</v>
      </c>
    </row>
    <row r="185" spans="1:33" ht="12" customHeight="1">
      <c r="A185" s="65">
        <f t="shared" si="69"/>
        <v>42401</v>
      </c>
      <c r="B185" s="66">
        <f>Summary!B185</f>
        <v>0</v>
      </c>
      <c r="C185" s="74"/>
      <c r="D185" s="67">
        <f t="shared" si="60"/>
        <v>0</v>
      </c>
      <c r="E185" s="56">
        <f t="shared" si="61"/>
        <v>0</v>
      </c>
      <c r="F185" s="56">
        <f t="shared" ca="1" si="62"/>
        <v>0</v>
      </c>
      <c r="G185" s="68">
        <f>VLOOKUP($A185,[0]!Table,MATCH(G$4,[0]!Curves,0))</f>
        <v>4.6120000000000001</v>
      </c>
      <c r="H185" s="69">
        <f t="shared" si="78"/>
        <v>4.6120000000000001</v>
      </c>
      <c r="I185" s="68">
        <f t="shared" si="82"/>
        <v>4.6120000000000001</v>
      </c>
      <c r="J185" s="68">
        <v>0</v>
      </c>
      <c r="K185" s="69">
        <f t="shared" si="70"/>
        <v>0</v>
      </c>
      <c r="L185" s="85">
        <f t="shared" si="83"/>
        <v>0</v>
      </c>
      <c r="M185" s="68" t="e">
        <f>VLOOKUP($A185,[0]!Table,MATCH(M$4,[0]!Curves,0))</f>
        <v>#N/A</v>
      </c>
      <c r="N185" s="69" t="e">
        <f t="shared" si="71"/>
        <v>#N/A</v>
      </c>
      <c r="O185" s="85" t="e">
        <f t="shared" si="84"/>
        <v>#N/A</v>
      </c>
      <c r="P185" s="60"/>
      <c r="Q185" s="85">
        <f t="shared" si="72"/>
        <v>4.6120000000000001</v>
      </c>
      <c r="R185" s="85">
        <f t="shared" si="73"/>
        <v>4.6120000000000001</v>
      </c>
      <c r="S185" s="85">
        <f>Summary!C185</f>
        <v>0</v>
      </c>
      <c r="T185" s="70"/>
      <c r="U185" s="22">
        <f t="shared" si="63"/>
        <v>29</v>
      </c>
      <c r="V185" s="71">
        <f t="shared" si="64"/>
        <v>42401</v>
      </c>
      <c r="W185" s="22">
        <f t="shared" ca="1" si="65"/>
        <v>5339</v>
      </c>
      <c r="X185" s="68">
        <f>VLOOKUP($A185,[0]!Table,MATCH(X$4,[0]!Curves,0))</f>
        <v>6.3898370417560607E-2</v>
      </c>
      <c r="Y185" s="72">
        <f t="shared" ca="1" si="66"/>
        <v>0.39875153369998589</v>
      </c>
      <c r="Z185" s="22">
        <f t="shared" si="67"/>
        <v>0</v>
      </c>
      <c r="AA185" s="22">
        <f t="shared" si="68"/>
        <v>0</v>
      </c>
      <c r="AB185" s="73"/>
      <c r="AC185" s="62">
        <f t="shared" ca="1" si="74"/>
        <v>0</v>
      </c>
      <c r="AE185" s="62">
        <f t="shared" ca="1" si="75"/>
        <v>0</v>
      </c>
      <c r="AF185" s="62">
        <f t="shared" ca="1" si="76"/>
        <v>0</v>
      </c>
      <c r="AG185" s="62">
        <f t="shared" ca="1" si="77"/>
        <v>0</v>
      </c>
    </row>
    <row r="186" spans="1:33" ht="12" customHeight="1">
      <c r="A186" s="65">
        <f t="shared" si="69"/>
        <v>42430</v>
      </c>
      <c r="B186" s="66">
        <f>Summary!B186</f>
        <v>0</v>
      </c>
      <c r="C186" s="74"/>
      <c r="D186" s="67">
        <f t="shared" si="60"/>
        <v>0</v>
      </c>
      <c r="E186" s="56">
        <f t="shared" si="61"/>
        <v>0</v>
      </c>
      <c r="F186" s="56">
        <f t="shared" ca="1" si="62"/>
        <v>0</v>
      </c>
      <c r="G186" s="68">
        <f>VLOOKUP($A186,[0]!Table,MATCH(G$4,[0]!Curves,0))</f>
        <v>4.4790000000000001</v>
      </c>
      <c r="H186" s="69">
        <f t="shared" si="78"/>
        <v>4.4790000000000001</v>
      </c>
      <c r="I186" s="68">
        <f t="shared" si="82"/>
        <v>4.4790000000000001</v>
      </c>
      <c r="J186" s="68">
        <v>0</v>
      </c>
      <c r="K186" s="69">
        <f t="shared" si="70"/>
        <v>0</v>
      </c>
      <c r="L186" s="85">
        <f t="shared" si="83"/>
        <v>0</v>
      </c>
      <c r="M186" s="68" t="e">
        <f>VLOOKUP($A186,[0]!Table,MATCH(M$4,[0]!Curves,0))</f>
        <v>#N/A</v>
      </c>
      <c r="N186" s="69" t="e">
        <f t="shared" si="71"/>
        <v>#N/A</v>
      </c>
      <c r="O186" s="85" t="e">
        <f t="shared" si="84"/>
        <v>#N/A</v>
      </c>
      <c r="P186" s="60"/>
      <c r="Q186" s="85">
        <f t="shared" si="72"/>
        <v>4.4790000000000001</v>
      </c>
      <c r="R186" s="85">
        <f t="shared" si="73"/>
        <v>4.4790000000000001</v>
      </c>
      <c r="S186" s="85">
        <f>Summary!C186</f>
        <v>0</v>
      </c>
      <c r="T186" s="70"/>
      <c r="U186" s="22">
        <f t="shared" si="63"/>
        <v>31</v>
      </c>
      <c r="V186" s="71">
        <f t="shared" si="64"/>
        <v>42430</v>
      </c>
      <c r="W186" s="22">
        <f t="shared" ca="1" si="65"/>
        <v>5368</v>
      </c>
      <c r="X186" s="68">
        <f>VLOOKUP($A186,[0]!Table,MATCH(X$4,[0]!Curves,0))</f>
        <v>6.3938491694405505E-2</v>
      </c>
      <c r="Y186" s="72">
        <f t="shared" ca="1" si="66"/>
        <v>0.39653847991435892</v>
      </c>
      <c r="Z186" s="22">
        <f t="shared" si="67"/>
        <v>0</v>
      </c>
      <c r="AA186" s="22">
        <f t="shared" si="68"/>
        <v>0</v>
      </c>
      <c r="AB186" s="73"/>
      <c r="AC186" s="62">
        <f t="shared" ca="1" si="74"/>
        <v>0</v>
      </c>
      <c r="AE186" s="62">
        <f t="shared" ca="1" si="75"/>
        <v>0</v>
      </c>
      <c r="AF186" s="62">
        <f t="shared" ca="1" si="76"/>
        <v>0</v>
      </c>
      <c r="AG186" s="62">
        <f t="shared" ca="1" si="77"/>
        <v>0</v>
      </c>
    </row>
    <row r="187" spans="1:33" ht="12" customHeight="1">
      <c r="A187" s="65">
        <f t="shared" si="69"/>
        <v>42461</v>
      </c>
      <c r="B187" s="66">
        <f>Summary!B187</f>
        <v>0</v>
      </c>
      <c r="C187" s="74"/>
      <c r="D187" s="67">
        <f t="shared" si="60"/>
        <v>0</v>
      </c>
      <c r="E187" s="56">
        <f t="shared" si="61"/>
        <v>0</v>
      </c>
      <c r="F187" s="56">
        <f t="shared" ca="1" si="62"/>
        <v>0</v>
      </c>
      <c r="G187" s="68">
        <f>VLOOKUP($A187,[0]!Table,MATCH(G$4,[0]!Curves,0))</f>
        <v>4.2590000000000003</v>
      </c>
      <c r="H187" s="69">
        <f t="shared" si="78"/>
        <v>4.2590000000000003</v>
      </c>
      <c r="I187" s="68">
        <f t="shared" si="82"/>
        <v>4.2590000000000003</v>
      </c>
      <c r="J187" s="68">
        <v>0</v>
      </c>
      <c r="K187" s="69">
        <f t="shared" si="70"/>
        <v>0</v>
      </c>
      <c r="L187" s="85">
        <f t="shared" si="83"/>
        <v>0</v>
      </c>
      <c r="M187" s="68" t="e">
        <f>VLOOKUP($A187,[0]!Table,MATCH(M$4,[0]!Curves,0))</f>
        <v>#N/A</v>
      </c>
      <c r="N187" s="69" t="e">
        <f t="shared" si="71"/>
        <v>#N/A</v>
      </c>
      <c r="O187" s="85" t="e">
        <f t="shared" si="84"/>
        <v>#N/A</v>
      </c>
      <c r="P187" s="60"/>
      <c r="Q187" s="85">
        <f t="shared" si="72"/>
        <v>4.2590000000000003</v>
      </c>
      <c r="R187" s="85">
        <f t="shared" si="73"/>
        <v>4.2590000000000003</v>
      </c>
      <c r="S187" s="85">
        <f>Summary!C187</f>
        <v>0</v>
      </c>
      <c r="T187" s="70"/>
      <c r="U187" s="22">
        <f t="shared" si="63"/>
        <v>30</v>
      </c>
      <c r="V187" s="71">
        <f t="shared" si="64"/>
        <v>42461</v>
      </c>
      <c r="W187" s="22">
        <f t="shared" ca="1" si="65"/>
        <v>5399</v>
      </c>
      <c r="X187" s="68">
        <f>VLOOKUP($A187,[0]!Table,MATCH(X$4,[0]!Curves,0))</f>
        <v>6.3981379956450798E-2</v>
      </c>
      <c r="Y187" s="72">
        <f t="shared" ca="1" si="66"/>
        <v>0.39418369586612367</v>
      </c>
      <c r="Z187" s="22">
        <f t="shared" si="67"/>
        <v>0</v>
      </c>
      <c r="AA187" s="22">
        <f t="shared" si="68"/>
        <v>0</v>
      </c>
      <c r="AB187" s="73"/>
      <c r="AC187" s="62">
        <f t="shared" ca="1" si="74"/>
        <v>0</v>
      </c>
      <c r="AE187" s="62">
        <f t="shared" ca="1" si="75"/>
        <v>0</v>
      </c>
      <c r="AF187" s="62">
        <f t="shared" ca="1" si="76"/>
        <v>0</v>
      </c>
      <c r="AG187" s="62">
        <f t="shared" ca="1" si="77"/>
        <v>0</v>
      </c>
    </row>
    <row r="188" spans="1:33" ht="12" customHeight="1">
      <c r="A188" s="65">
        <f t="shared" si="69"/>
        <v>42491</v>
      </c>
      <c r="B188" s="66">
        <f>Summary!B188</f>
        <v>0</v>
      </c>
      <c r="C188" s="74"/>
      <c r="D188" s="67">
        <f t="shared" si="60"/>
        <v>0</v>
      </c>
      <c r="E188" s="56">
        <f t="shared" si="61"/>
        <v>0</v>
      </c>
      <c r="F188" s="56">
        <f t="shared" ca="1" si="62"/>
        <v>0</v>
      </c>
      <c r="G188" s="68">
        <f>VLOOKUP($A188,[0]!Table,MATCH(G$4,[0]!Curves,0))</f>
        <v>4.2490000000000006</v>
      </c>
      <c r="H188" s="69">
        <f t="shared" si="78"/>
        <v>4.2490000000000006</v>
      </c>
      <c r="I188" s="68">
        <f t="shared" si="82"/>
        <v>4.2490000000000006</v>
      </c>
      <c r="J188" s="68">
        <v>0</v>
      </c>
      <c r="K188" s="69">
        <f t="shared" si="70"/>
        <v>0</v>
      </c>
      <c r="L188" s="85">
        <f t="shared" si="83"/>
        <v>0</v>
      </c>
      <c r="M188" s="68" t="e">
        <f>VLOOKUP($A188,[0]!Table,MATCH(M$4,[0]!Curves,0))</f>
        <v>#N/A</v>
      </c>
      <c r="N188" s="69" t="e">
        <f t="shared" si="71"/>
        <v>#N/A</v>
      </c>
      <c r="O188" s="85" t="e">
        <f t="shared" si="84"/>
        <v>#N/A</v>
      </c>
      <c r="P188" s="60"/>
      <c r="Q188" s="85">
        <f t="shared" si="72"/>
        <v>4.2490000000000006</v>
      </c>
      <c r="R188" s="85">
        <f t="shared" si="73"/>
        <v>4.2490000000000006</v>
      </c>
      <c r="S188" s="85">
        <f>Summary!C188</f>
        <v>0</v>
      </c>
      <c r="T188" s="70"/>
      <c r="U188" s="22">
        <f t="shared" si="63"/>
        <v>31</v>
      </c>
      <c r="V188" s="71">
        <f t="shared" si="64"/>
        <v>42491</v>
      </c>
      <c r="W188" s="22">
        <f t="shared" ca="1" si="65"/>
        <v>5429</v>
      </c>
      <c r="X188" s="68">
        <f>VLOOKUP($A188,[0]!Table,MATCH(X$4,[0]!Curves,0))</f>
        <v>6.4022884726753201E-2</v>
      </c>
      <c r="Y188" s="72">
        <f t="shared" ca="1" si="66"/>
        <v>0.39191555996403349</v>
      </c>
      <c r="Z188" s="22">
        <f t="shared" si="67"/>
        <v>0</v>
      </c>
      <c r="AA188" s="22">
        <f t="shared" si="68"/>
        <v>0</v>
      </c>
      <c r="AB188" s="73"/>
      <c r="AC188" s="62">
        <f t="shared" ca="1" si="74"/>
        <v>0</v>
      </c>
      <c r="AE188" s="62">
        <f t="shared" ca="1" si="75"/>
        <v>0</v>
      </c>
      <c r="AF188" s="62">
        <f t="shared" ca="1" si="76"/>
        <v>0</v>
      </c>
      <c r="AG188" s="62">
        <f t="shared" ca="1" si="77"/>
        <v>0</v>
      </c>
    </row>
    <row r="189" spans="1:33" ht="12" customHeight="1">
      <c r="A189" s="65">
        <f t="shared" si="69"/>
        <v>42522</v>
      </c>
      <c r="B189" s="66">
        <f>Summary!B189</f>
        <v>0</v>
      </c>
      <c r="C189" s="74"/>
      <c r="D189" s="67">
        <f t="shared" si="60"/>
        <v>0</v>
      </c>
      <c r="E189" s="56">
        <f t="shared" si="61"/>
        <v>0</v>
      </c>
      <c r="F189" s="56">
        <f t="shared" ca="1" si="62"/>
        <v>0</v>
      </c>
      <c r="G189" s="68">
        <f>VLOOKUP($A189,[0]!Table,MATCH(G$4,[0]!Curves,0))</f>
        <v>4.2850000000000001</v>
      </c>
      <c r="H189" s="69">
        <f t="shared" si="78"/>
        <v>4.2850000000000001</v>
      </c>
      <c r="I189" s="68">
        <f t="shared" si="82"/>
        <v>4.2850000000000001</v>
      </c>
      <c r="J189" s="68">
        <v>0</v>
      </c>
      <c r="K189" s="69">
        <f t="shared" si="70"/>
        <v>0</v>
      </c>
      <c r="L189" s="85">
        <f t="shared" si="83"/>
        <v>0</v>
      </c>
      <c r="M189" s="68" t="e">
        <f>VLOOKUP($A189,[0]!Table,MATCH(M$4,[0]!Curves,0))</f>
        <v>#N/A</v>
      </c>
      <c r="N189" s="69" t="e">
        <f t="shared" si="71"/>
        <v>#N/A</v>
      </c>
      <c r="O189" s="85" t="e">
        <f t="shared" si="84"/>
        <v>#N/A</v>
      </c>
      <c r="P189" s="60"/>
      <c r="Q189" s="85">
        <f t="shared" si="72"/>
        <v>4.2850000000000001</v>
      </c>
      <c r="R189" s="85">
        <f t="shared" si="73"/>
        <v>4.2850000000000001</v>
      </c>
      <c r="S189" s="85">
        <f>Summary!C189</f>
        <v>0</v>
      </c>
      <c r="T189" s="70"/>
      <c r="U189" s="22">
        <f t="shared" si="63"/>
        <v>30</v>
      </c>
      <c r="V189" s="71">
        <f t="shared" si="64"/>
        <v>42522</v>
      </c>
      <c r="W189" s="22">
        <f t="shared" ca="1" si="65"/>
        <v>5460</v>
      </c>
      <c r="X189" s="68">
        <f>VLOOKUP($A189,[0]!Table,MATCH(X$4,[0]!Curves,0))</f>
        <v>6.4065772989998895E-2</v>
      </c>
      <c r="Y189" s="72">
        <f t="shared" ca="1" si="66"/>
        <v>0.38958283030978658</v>
      </c>
      <c r="Z189" s="22">
        <f t="shared" si="67"/>
        <v>0</v>
      </c>
      <c r="AA189" s="22">
        <f t="shared" si="68"/>
        <v>0</v>
      </c>
      <c r="AB189" s="73"/>
      <c r="AC189" s="62">
        <f t="shared" ca="1" si="74"/>
        <v>0</v>
      </c>
      <c r="AE189" s="62">
        <f t="shared" ca="1" si="75"/>
        <v>0</v>
      </c>
      <c r="AF189" s="62">
        <f t="shared" ca="1" si="76"/>
        <v>0</v>
      </c>
      <c r="AG189" s="62">
        <f t="shared" ca="1" si="77"/>
        <v>0</v>
      </c>
    </row>
    <row r="190" spans="1:33" ht="12" customHeight="1">
      <c r="A190" s="65">
        <f t="shared" si="69"/>
        <v>42552</v>
      </c>
      <c r="B190" s="66">
        <f>Summary!B190</f>
        <v>0</v>
      </c>
      <c r="C190" s="74"/>
      <c r="D190" s="67">
        <f t="shared" si="60"/>
        <v>0</v>
      </c>
      <c r="E190" s="56">
        <f t="shared" si="61"/>
        <v>0</v>
      </c>
      <c r="F190" s="56">
        <f t="shared" ca="1" si="62"/>
        <v>0</v>
      </c>
      <c r="G190" s="68">
        <f>VLOOKUP($A190,[0]!Table,MATCH(G$4,[0]!Curves,0))</f>
        <v>4.3170000000000002</v>
      </c>
      <c r="H190" s="69">
        <f t="shared" si="78"/>
        <v>4.3170000000000002</v>
      </c>
      <c r="I190" s="68">
        <f t="shared" ref="I190:I209" si="85">H190</f>
        <v>4.3170000000000002</v>
      </c>
      <c r="J190" s="68">
        <v>0</v>
      </c>
      <c r="K190" s="69">
        <f t="shared" si="70"/>
        <v>0</v>
      </c>
      <c r="L190" s="85">
        <f t="shared" ref="L190:L209" si="86">K190</f>
        <v>0</v>
      </c>
      <c r="M190" s="68" t="e">
        <f>VLOOKUP($A190,[0]!Table,MATCH(M$4,[0]!Curves,0))</f>
        <v>#N/A</v>
      </c>
      <c r="N190" s="69" t="e">
        <f t="shared" si="71"/>
        <v>#N/A</v>
      </c>
      <c r="O190" s="85" t="e">
        <f t="shared" ref="O190:O209" si="87">N190</f>
        <v>#N/A</v>
      </c>
      <c r="P190" s="60"/>
      <c r="Q190" s="85">
        <f t="shared" si="72"/>
        <v>4.3170000000000002</v>
      </c>
      <c r="R190" s="85">
        <f t="shared" si="73"/>
        <v>4.3170000000000002</v>
      </c>
      <c r="S190" s="85">
        <f>Summary!C190</f>
        <v>0</v>
      </c>
      <c r="T190" s="70"/>
      <c r="U190" s="22">
        <f t="shared" si="63"/>
        <v>31</v>
      </c>
      <c r="V190" s="71">
        <f t="shared" si="64"/>
        <v>42552</v>
      </c>
      <c r="W190" s="22">
        <f t="shared" ca="1" si="65"/>
        <v>5490</v>
      </c>
      <c r="X190" s="68">
        <f>VLOOKUP($A190,[0]!Table,MATCH(X$4,[0]!Curves,0))</f>
        <v>6.4107277761462605E-2</v>
      </c>
      <c r="Y190" s="72">
        <f t="shared" ca="1" si="66"/>
        <v>0.38733597412380733</v>
      </c>
      <c r="Z190" s="22">
        <f t="shared" si="67"/>
        <v>0</v>
      </c>
      <c r="AA190" s="22">
        <f t="shared" si="68"/>
        <v>0</v>
      </c>
      <c r="AB190" s="73"/>
      <c r="AC190" s="62">
        <f t="shared" ca="1" si="74"/>
        <v>0</v>
      </c>
      <c r="AE190" s="62">
        <f t="shared" ca="1" si="75"/>
        <v>0</v>
      </c>
      <c r="AF190" s="62">
        <f t="shared" ca="1" si="76"/>
        <v>0</v>
      </c>
      <c r="AG190" s="62">
        <f t="shared" ca="1" si="77"/>
        <v>0</v>
      </c>
    </row>
    <row r="191" spans="1:33" ht="12" customHeight="1">
      <c r="A191" s="65">
        <f t="shared" si="69"/>
        <v>42583</v>
      </c>
      <c r="B191" s="66">
        <f>Summary!B191</f>
        <v>0</v>
      </c>
      <c r="C191" s="74"/>
      <c r="D191" s="67">
        <f t="shared" si="60"/>
        <v>0</v>
      </c>
      <c r="E191" s="56">
        <f t="shared" si="61"/>
        <v>0</v>
      </c>
      <c r="F191" s="56">
        <f t="shared" ca="1" si="62"/>
        <v>0</v>
      </c>
      <c r="G191" s="68">
        <f>VLOOKUP($A191,[0]!Table,MATCH(G$4,[0]!Curves,0))</f>
        <v>4.3660000000000005</v>
      </c>
      <c r="H191" s="69">
        <f t="shared" si="78"/>
        <v>4.3660000000000005</v>
      </c>
      <c r="I191" s="68">
        <f t="shared" si="85"/>
        <v>4.3660000000000005</v>
      </c>
      <c r="J191" s="68">
        <v>0</v>
      </c>
      <c r="K191" s="69">
        <f t="shared" si="70"/>
        <v>0</v>
      </c>
      <c r="L191" s="85">
        <f t="shared" si="86"/>
        <v>0</v>
      </c>
      <c r="M191" s="68" t="e">
        <f>VLOOKUP($A191,[0]!Table,MATCH(M$4,[0]!Curves,0))</f>
        <v>#N/A</v>
      </c>
      <c r="N191" s="69" t="e">
        <f t="shared" si="71"/>
        <v>#N/A</v>
      </c>
      <c r="O191" s="85" t="e">
        <f t="shared" si="87"/>
        <v>#N/A</v>
      </c>
      <c r="P191" s="60"/>
      <c r="Q191" s="85">
        <f t="shared" si="72"/>
        <v>4.3660000000000005</v>
      </c>
      <c r="R191" s="85">
        <f t="shared" si="73"/>
        <v>4.3660000000000005</v>
      </c>
      <c r="S191" s="85">
        <f>Summary!C191</f>
        <v>0</v>
      </c>
      <c r="T191" s="70"/>
      <c r="U191" s="22">
        <f t="shared" si="63"/>
        <v>31</v>
      </c>
      <c r="V191" s="71">
        <f t="shared" si="64"/>
        <v>42583</v>
      </c>
      <c r="W191" s="22">
        <f t="shared" ca="1" si="65"/>
        <v>5521</v>
      </c>
      <c r="X191" s="68">
        <f>VLOOKUP($A191,[0]!Table,MATCH(X$4,[0]!Curves,0))</f>
        <v>6.41501660259087E-2</v>
      </c>
      <c r="Y191" s="72">
        <f t="shared" ca="1" si="66"/>
        <v>0.38502516808665666</v>
      </c>
      <c r="Z191" s="22">
        <f t="shared" si="67"/>
        <v>0</v>
      </c>
      <c r="AA191" s="22">
        <f t="shared" si="68"/>
        <v>0</v>
      </c>
      <c r="AB191" s="73"/>
      <c r="AC191" s="62">
        <f t="shared" ca="1" si="74"/>
        <v>0</v>
      </c>
      <c r="AE191" s="62">
        <f t="shared" ca="1" si="75"/>
        <v>0</v>
      </c>
      <c r="AF191" s="62">
        <f t="shared" ca="1" si="76"/>
        <v>0</v>
      </c>
      <c r="AG191" s="62">
        <f t="shared" ca="1" si="77"/>
        <v>0</v>
      </c>
    </row>
    <row r="192" spans="1:33" ht="12" customHeight="1">
      <c r="A192" s="65">
        <f t="shared" si="69"/>
        <v>42614</v>
      </c>
      <c r="B192" s="66">
        <f>Summary!B192</f>
        <v>0</v>
      </c>
      <c r="C192" s="74"/>
      <c r="D192" s="67">
        <f t="shared" si="60"/>
        <v>0</v>
      </c>
      <c r="E192" s="56">
        <f t="shared" si="61"/>
        <v>0</v>
      </c>
      <c r="F192" s="56">
        <f t="shared" ca="1" si="62"/>
        <v>0</v>
      </c>
      <c r="G192" s="68">
        <f>VLOOKUP($A192,[0]!Table,MATCH(G$4,[0]!Curves,0))</f>
        <v>4.3810000000000002</v>
      </c>
      <c r="H192" s="69">
        <f t="shared" si="78"/>
        <v>4.3810000000000002</v>
      </c>
      <c r="I192" s="68">
        <f t="shared" si="85"/>
        <v>4.3810000000000002</v>
      </c>
      <c r="J192" s="68">
        <v>0</v>
      </c>
      <c r="K192" s="69">
        <f t="shared" si="70"/>
        <v>0</v>
      </c>
      <c r="L192" s="85">
        <f t="shared" si="86"/>
        <v>0</v>
      </c>
      <c r="M192" s="68" t="e">
        <f>VLOOKUP($A192,[0]!Table,MATCH(M$4,[0]!Curves,0))</f>
        <v>#N/A</v>
      </c>
      <c r="N192" s="69" t="e">
        <f t="shared" si="71"/>
        <v>#N/A</v>
      </c>
      <c r="O192" s="85" t="e">
        <f t="shared" si="87"/>
        <v>#N/A</v>
      </c>
      <c r="P192" s="60"/>
      <c r="Q192" s="85">
        <f t="shared" si="72"/>
        <v>4.3810000000000002</v>
      </c>
      <c r="R192" s="85">
        <f t="shared" si="73"/>
        <v>4.3810000000000002</v>
      </c>
      <c r="S192" s="85">
        <f>Summary!C192</f>
        <v>0</v>
      </c>
      <c r="T192" s="70"/>
      <c r="U192" s="22">
        <f t="shared" si="63"/>
        <v>30</v>
      </c>
      <c r="V192" s="71">
        <f t="shared" si="64"/>
        <v>42614</v>
      </c>
      <c r="W192" s="22">
        <f t="shared" ca="1" si="65"/>
        <v>5552</v>
      </c>
      <c r="X192" s="68">
        <f>VLOOKUP($A192,[0]!Table,MATCH(X$4,[0]!Curves,0))</f>
        <v>6.4193054290965001E-2</v>
      </c>
      <c r="Y192" s="72">
        <f t="shared" ca="1" si="66"/>
        <v>0.3827254533565056</v>
      </c>
      <c r="Z192" s="22">
        <f t="shared" si="67"/>
        <v>0</v>
      </c>
      <c r="AA192" s="22">
        <f t="shared" si="68"/>
        <v>0</v>
      </c>
      <c r="AB192" s="73"/>
      <c r="AC192" s="62">
        <f t="shared" ca="1" si="74"/>
        <v>0</v>
      </c>
      <c r="AE192" s="62">
        <f t="shared" ca="1" si="75"/>
        <v>0</v>
      </c>
      <c r="AF192" s="62">
        <f t="shared" ca="1" si="76"/>
        <v>0</v>
      </c>
      <c r="AG192" s="62">
        <f t="shared" ca="1" si="77"/>
        <v>0</v>
      </c>
    </row>
    <row r="193" spans="1:33" ht="12" customHeight="1">
      <c r="A193" s="65">
        <f t="shared" si="69"/>
        <v>42644</v>
      </c>
      <c r="B193" s="66">
        <f>Summary!B193</f>
        <v>0</v>
      </c>
      <c r="C193" s="74"/>
      <c r="D193" s="67">
        <f t="shared" si="60"/>
        <v>0</v>
      </c>
      <c r="E193" s="56">
        <f t="shared" si="61"/>
        <v>0</v>
      </c>
      <c r="F193" s="56">
        <f t="shared" ca="1" si="62"/>
        <v>0</v>
      </c>
      <c r="G193" s="68">
        <f>VLOOKUP($A193,[0]!Table,MATCH(G$4,[0]!Curves,0))</f>
        <v>4.41</v>
      </c>
      <c r="H193" s="69">
        <f t="shared" si="78"/>
        <v>4.41</v>
      </c>
      <c r="I193" s="68">
        <f t="shared" si="85"/>
        <v>4.41</v>
      </c>
      <c r="J193" s="68">
        <v>0</v>
      </c>
      <c r="K193" s="69">
        <f t="shared" si="70"/>
        <v>0</v>
      </c>
      <c r="L193" s="85">
        <f t="shared" si="86"/>
        <v>0</v>
      </c>
      <c r="M193" s="68" t="e">
        <f>VLOOKUP($A193,[0]!Table,MATCH(M$4,[0]!Curves,0))</f>
        <v>#N/A</v>
      </c>
      <c r="N193" s="69" t="e">
        <f t="shared" si="71"/>
        <v>#N/A</v>
      </c>
      <c r="O193" s="85" t="e">
        <f t="shared" si="87"/>
        <v>#N/A</v>
      </c>
      <c r="P193" s="60"/>
      <c r="Q193" s="85">
        <f t="shared" si="72"/>
        <v>4.41</v>
      </c>
      <c r="R193" s="85">
        <f t="shared" si="73"/>
        <v>4.41</v>
      </c>
      <c r="S193" s="85">
        <f>Summary!C193</f>
        <v>0</v>
      </c>
      <c r="T193" s="70"/>
      <c r="U193" s="22">
        <f t="shared" si="63"/>
        <v>31</v>
      </c>
      <c r="V193" s="71">
        <f t="shared" si="64"/>
        <v>42644</v>
      </c>
      <c r="W193" s="22">
        <f t="shared" ca="1" si="65"/>
        <v>5582</v>
      </c>
      <c r="X193" s="68">
        <f>VLOOKUP($A193,[0]!Table,MATCH(X$4,[0]!Curves,0))</f>
        <v>6.4234559064180199E-2</v>
      </c>
      <c r="Y193" s="72">
        <f t="shared" ca="1" si="66"/>
        <v>0.38051045146592477</v>
      </c>
      <c r="Z193" s="22">
        <f t="shared" si="67"/>
        <v>0</v>
      </c>
      <c r="AA193" s="22">
        <f t="shared" si="68"/>
        <v>0</v>
      </c>
      <c r="AB193" s="73"/>
      <c r="AC193" s="62">
        <f t="shared" ca="1" si="74"/>
        <v>0</v>
      </c>
      <c r="AE193" s="62">
        <f t="shared" ca="1" si="75"/>
        <v>0</v>
      </c>
      <c r="AF193" s="62">
        <f t="shared" ca="1" si="76"/>
        <v>0</v>
      </c>
      <c r="AG193" s="62">
        <f t="shared" ca="1" si="77"/>
        <v>0</v>
      </c>
    </row>
    <row r="194" spans="1:33" ht="12" customHeight="1">
      <c r="A194" s="65">
        <f t="shared" si="69"/>
        <v>42675</v>
      </c>
      <c r="B194" s="66">
        <f>Summary!B194</f>
        <v>0</v>
      </c>
      <c r="C194" s="74"/>
      <c r="D194" s="67">
        <f t="shared" si="60"/>
        <v>0</v>
      </c>
      <c r="E194" s="56">
        <f t="shared" si="61"/>
        <v>0</v>
      </c>
      <c r="F194" s="56">
        <f t="shared" ca="1" si="62"/>
        <v>0</v>
      </c>
      <c r="G194" s="68">
        <f>VLOOKUP($A194,[0]!Table,MATCH(G$4,[0]!Curves,0))</f>
        <v>4.55</v>
      </c>
      <c r="H194" s="69">
        <f t="shared" si="78"/>
        <v>4.55</v>
      </c>
      <c r="I194" s="68">
        <f t="shared" si="85"/>
        <v>4.55</v>
      </c>
      <c r="J194" s="68">
        <v>0</v>
      </c>
      <c r="K194" s="69">
        <f t="shared" si="70"/>
        <v>0</v>
      </c>
      <c r="L194" s="85">
        <f t="shared" si="86"/>
        <v>0</v>
      </c>
      <c r="M194" s="68" t="e">
        <f>VLOOKUP($A194,[0]!Table,MATCH(M$4,[0]!Curves,0))</f>
        <v>#N/A</v>
      </c>
      <c r="N194" s="69" t="e">
        <f t="shared" si="71"/>
        <v>#N/A</v>
      </c>
      <c r="O194" s="85" t="e">
        <f t="shared" si="87"/>
        <v>#N/A</v>
      </c>
      <c r="P194" s="60"/>
      <c r="Q194" s="85">
        <f t="shared" si="72"/>
        <v>4.55</v>
      </c>
      <c r="R194" s="85">
        <f t="shared" si="73"/>
        <v>4.55</v>
      </c>
      <c r="S194" s="85">
        <f>Summary!C194</f>
        <v>0</v>
      </c>
      <c r="T194" s="70"/>
      <c r="U194" s="22">
        <f t="shared" si="63"/>
        <v>30</v>
      </c>
      <c r="V194" s="71">
        <f t="shared" si="64"/>
        <v>42675</v>
      </c>
      <c r="W194" s="22">
        <f t="shared" ca="1" si="65"/>
        <v>5613</v>
      </c>
      <c r="X194" s="68">
        <f>VLOOKUP($A194,[0]!Table,MATCH(X$4,[0]!Curves,0))</f>
        <v>6.4277447330435902E-2</v>
      </c>
      <c r="Y194" s="72">
        <f t="shared" ca="1" si="66"/>
        <v>0.37823246261965165</v>
      </c>
      <c r="Z194" s="22">
        <f t="shared" si="67"/>
        <v>0</v>
      </c>
      <c r="AA194" s="22">
        <f t="shared" si="68"/>
        <v>0</v>
      </c>
      <c r="AB194" s="73"/>
      <c r="AC194" s="62">
        <f t="shared" ca="1" si="74"/>
        <v>0</v>
      </c>
      <c r="AE194" s="62">
        <f t="shared" ca="1" si="75"/>
        <v>0</v>
      </c>
      <c r="AF194" s="62">
        <f t="shared" ca="1" si="76"/>
        <v>0</v>
      </c>
      <c r="AG194" s="62">
        <f t="shared" ca="1" si="77"/>
        <v>0</v>
      </c>
    </row>
    <row r="195" spans="1:33" ht="12" customHeight="1">
      <c r="A195" s="65">
        <f t="shared" si="69"/>
        <v>42705</v>
      </c>
      <c r="B195" s="66">
        <f>Summary!B195</f>
        <v>0</v>
      </c>
      <c r="C195" s="74"/>
      <c r="D195" s="67">
        <f t="shared" si="60"/>
        <v>0</v>
      </c>
      <c r="E195" s="56">
        <f t="shared" si="61"/>
        <v>0</v>
      </c>
      <c r="F195" s="56">
        <f t="shared" ca="1" si="62"/>
        <v>0</v>
      </c>
      <c r="G195" s="68">
        <f>VLOOKUP($A195,[0]!Table,MATCH(G$4,[0]!Curves,0))</f>
        <v>4.6900000000000004</v>
      </c>
      <c r="H195" s="69">
        <f t="shared" si="78"/>
        <v>4.6900000000000004</v>
      </c>
      <c r="I195" s="68">
        <f t="shared" si="85"/>
        <v>4.6900000000000004</v>
      </c>
      <c r="J195" s="68">
        <v>0</v>
      </c>
      <c r="K195" s="69">
        <f t="shared" si="70"/>
        <v>0</v>
      </c>
      <c r="L195" s="85">
        <f t="shared" si="86"/>
        <v>0</v>
      </c>
      <c r="M195" s="68" t="e">
        <f>VLOOKUP($A195,[0]!Table,MATCH(M$4,[0]!Curves,0))</f>
        <v>#N/A</v>
      </c>
      <c r="N195" s="69" t="e">
        <f t="shared" si="71"/>
        <v>#N/A</v>
      </c>
      <c r="O195" s="85" t="e">
        <f t="shared" si="87"/>
        <v>#N/A</v>
      </c>
      <c r="P195" s="60"/>
      <c r="Q195" s="85">
        <f t="shared" si="72"/>
        <v>4.6900000000000004</v>
      </c>
      <c r="R195" s="85">
        <f t="shared" si="73"/>
        <v>4.6900000000000004</v>
      </c>
      <c r="S195" s="85">
        <f>Summary!C195</f>
        <v>0</v>
      </c>
      <c r="T195" s="70"/>
      <c r="U195" s="22">
        <f t="shared" si="63"/>
        <v>31</v>
      </c>
      <c r="V195" s="71">
        <f t="shared" si="64"/>
        <v>42705</v>
      </c>
      <c r="W195" s="22">
        <f t="shared" ca="1" si="65"/>
        <v>5643</v>
      </c>
      <c r="X195" s="68">
        <f>VLOOKUP($A195,[0]!Table,MATCH(X$4,[0]!Curves,0))</f>
        <v>6.4318952104813296E-2</v>
      </c>
      <c r="Y195" s="72">
        <f t="shared" ca="1" si="66"/>
        <v>0.37603842222101053</v>
      </c>
      <c r="Z195" s="22">
        <f t="shared" si="67"/>
        <v>0</v>
      </c>
      <c r="AA195" s="22">
        <f t="shared" si="68"/>
        <v>0</v>
      </c>
      <c r="AB195" s="73"/>
      <c r="AC195" s="62">
        <f t="shared" ca="1" si="74"/>
        <v>0</v>
      </c>
      <c r="AE195" s="62">
        <f t="shared" ca="1" si="75"/>
        <v>0</v>
      </c>
      <c r="AF195" s="62">
        <f t="shared" ca="1" si="76"/>
        <v>0</v>
      </c>
      <c r="AG195" s="62">
        <f t="shared" ca="1" si="77"/>
        <v>0</v>
      </c>
    </row>
    <row r="196" spans="1:33" ht="12" customHeight="1">
      <c r="A196" s="65">
        <f t="shared" si="69"/>
        <v>42736</v>
      </c>
      <c r="B196" s="66">
        <f>Summary!B196</f>
        <v>0</v>
      </c>
      <c r="C196" s="74"/>
      <c r="D196" s="67">
        <f t="shared" si="60"/>
        <v>0</v>
      </c>
      <c r="E196" s="56">
        <f t="shared" si="61"/>
        <v>0</v>
      </c>
      <c r="F196" s="56">
        <f t="shared" ca="1" si="62"/>
        <v>0</v>
      </c>
      <c r="G196" s="68">
        <f>VLOOKUP($A196,[0]!Table,MATCH(G$4,[0]!Curves,0))</f>
        <v>4.8150000000000004</v>
      </c>
      <c r="H196" s="69">
        <f t="shared" si="78"/>
        <v>4.8150000000000004</v>
      </c>
      <c r="I196" s="68">
        <f t="shared" si="85"/>
        <v>4.8150000000000004</v>
      </c>
      <c r="J196" s="68">
        <v>0</v>
      </c>
      <c r="K196" s="69">
        <f t="shared" si="70"/>
        <v>0</v>
      </c>
      <c r="L196" s="85">
        <f t="shared" si="86"/>
        <v>0</v>
      </c>
      <c r="M196" s="68" t="e">
        <f>VLOOKUP($A196,[0]!Table,MATCH(M$4,[0]!Curves,0))</f>
        <v>#N/A</v>
      </c>
      <c r="N196" s="69" t="e">
        <f t="shared" si="71"/>
        <v>#N/A</v>
      </c>
      <c r="O196" s="85" t="e">
        <f t="shared" si="87"/>
        <v>#N/A</v>
      </c>
      <c r="P196" s="60"/>
      <c r="Q196" s="85">
        <f t="shared" si="72"/>
        <v>4.8150000000000004</v>
      </c>
      <c r="R196" s="85">
        <f t="shared" si="73"/>
        <v>4.8150000000000004</v>
      </c>
      <c r="S196" s="85">
        <f>Summary!C196</f>
        <v>0</v>
      </c>
      <c r="T196" s="70"/>
      <c r="U196" s="22">
        <f t="shared" si="63"/>
        <v>31</v>
      </c>
      <c r="V196" s="71">
        <f t="shared" si="64"/>
        <v>42736</v>
      </c>
      <c r="W196" s="22">
        <f t="shared" ca="1" si="65"/>
        <v>5674</v>
      </c>
      <c r="X196" s="68">
        <f>VLOOKUP($A196,[0]!Table,MATCH(X$4,[0]!Curves,0))</f>
        <v>6.4361840372268997E-2</v>
      </c>
      <c r="Y196" s="72">
        <f t="shared" ca="1" si="66"/>
        <v>0.37378202784969927</v>
      </c>
      <c r="Z196" s="22">
        <f t="shared" si="67"/>
        <v>0</v>
      </c>
      <c r="AA196" s="22">
        <f t="shared" si="68"/>
        <v>0</v>
      </c>
      <c r="AB196" s="73"/>
      <c r="AC196" s="62">
        <f t="shared" ca="1" si="74"/>
        <v>0</v>
      </c>
      <c r="AE196" s="62">
        <f t="shared" ca="1" si="75"/>
        <v>0</v>
      </c>
      <c r="AF196" s="62">
        <f t="shared" ca="1" si="76"/>
        <v>0</v>
      </c>
      <c r="AG196" s="62">
        <f t="shared" ca="1" si="77"/>
        <v>0</v>
      </c>
    </row>
    <row r="197" spans="1:33" ht="12" customHeight="1">
      <c r="A197" s="65">
        <f t="shared" si="69"/>
        <v>42767</v>
      </c>
      <c r="B197" s="66">
        <f>Summary!B197</f>
        <v>0</v>
      </c>
      <c r="C197" s="74"/>
      <c r="D197" s="67">
        <f t="shared" si="60"/>
        <v>0</v>
      </c>
      <c r="E197" s="56">
        <f t="shared" si="61"/>
        <v>0</v>
      </c>
      <c r="F197" s="56">
        <f t="shared" ca="1" si="62"/>
        <v>0</v>
      </c>
      <c r="G197" s="68">
        <f>VLOOKUP($A197,[0]!Table,MATCH(G$4,[0]!Curves,0))</f>
        <v>4.6970000000000001</v>
      </c>
      <c r="H197" s="69">
        <f t="shared" si="78"/>
        <v>4.6970000000000001</v>
      </c>
      <c r="I197" s="68">
        <f t="shared" si="85"/>
        <v>4.6970000000000001</v>
      </c>
      <c r="J197" s="68">
        <v>0</v>
      </c>
      <c r="K197" s="69">
        <f t="shared" si="70"/>
        <v>0</v>
      </c>
      <c r="L197" s="85">
        <f t="shared" si="86"/>
        <v>0</v>
      </c>
      <c r="M197" s="68" t="e">
        <f>VLOOKUP($A197,[0]!Table,MATCH(M$4,[0]!Curves,0))</f>
        <v>#N/A</v>
      </c>
      <c r="N197" s="69" t="e">
        <f t="shared" si="71"/>
        <v>#N/A</v>
      </c>
      <c r="O197" s="85" t="e">
        <f t="shared" si="87"/>
        <v>#N/A</v>
      </c>
      <c r="P197" s="60"/>
      <c r="Q197" s="85">
        <f t="shared" si="72"/>
        <v>4.6970000000000001</v>
      </c>
      <c r="R197" s="85">
        <f t="shared" si="73"/>
        <v>4.6970000000000001</v>
      </c>
      <c r="S197" s="85">
        <f>Summary!C197</f>
        <v>0</v>
      </c>
      <c r="T197" s="70"/>
      <c r="U197" s="22">
        <f t="shared" si="63"/>
        <v>28</v>
      </c>
      <c r="V197" s="71">
        <f t="shared" si="64"/>
        <v>42767</v>
      </c>
      <c r="W197" s="22">
        <f t="shared" ca="1" si="65"/>
        <v>5705</v>
      </c>
      <c r="X197" s="68">
        <f>VLOOKUP($A197,[0]!Table,MATCH(X$4,[0]!Curves,0))</f>
        <v>6.4404728640335307E-2</v>
      </c>
      <c r="Y197" s="72">
        <f t="shared" ca="1" si="66"/>
        <v>0.37153655728821977</v>
      </c>
      <c r="Z197" s="22">
        <f t="shared" si="67"/>
        <v>0</v>
      </c>
      <c r="AA197" s="22">
        <f t="shared" si="68"/>
        <v>0</v>
      </c>
      <c r="AB197" s="73"/>
      <c r="AC197" s="62">
        <f t="shared" ca="1" si="74"/>
        <v>0</v>
      </c>
      <c r="AE197" s="62">
        <f t="shared" ca="1" si="75"/>
        <v>0</v>
      </c>
      <c r="AF197" s="62">
        <f t="shared" ca="1" si="76"/>
        <v>0</v>
      </c>
      <c r="AG197" s="62">
        <f t="shared" ca="1" si="77"/>
        <v>0</v>
      </c>
    </row>
    <row r="198" spans="1:33" ht="12" customHeight="1">
      <c r="A198" s="65">
        <f t="shared" si="69"/>
        <v>42795</v>
      </c>
      <c r="B198" s="66">
        <f>Summary!B198</f>
        <v>0</v>
      </c>
      <c r="C198" s="74"/>
      <c r="D198" s="67">
        <f t="shared" si="60"/>
        <v>0</v>
      </c>
      <c r="E198" s="56">
        <f t="shared" si="61"/>
        <v>0</v>
      </c>
      <c r="F198" s="56">
        <f t="shared" ca="1" si="62"/>
        <v>0</v>
      </c>
      <c r="G198" s="68">
        <f>VLOOKUP($A198,[0]!Table,MATCH(G$4,[0]!Curves,0))</f>
        <v>4.5640000000000001</v>
      </c>
      <c r="H198" s="69">
        <f t="shared" si="78"/>
        <v>4.5640000000000001</v>
      </c>
      <c r="I198" s="68">
        <f t="shared" si="85"/>
        <v>4.5640000000000001</v>
      </c>
      <c r="J198" s="68">
        <v>0</v>
      </c>
      <c r="K198" s="69">
        <f t="shared" si="70"/>
        <v>0</v>
      </c>
      <c r="L198" s="85">
        <f t="shared" si="86"/>
        <v>0</v>
      </c>
      <c r="M198" s="68" t="e">
        <f>VLOOKUP($A198,[0]!Table,MATCH(M$4,[0]!Curves,0))</f>
        <v>#N/A</v>
      </c>
      <c r="N198" s="69" t="e">
        <f t="shared" si="71"/>
        <v>#N/A</v>
      </c>
      <c r="O198" s="85" t="e">
        <f t="shared" si="87"/>
        <v>#N/A</v>
      </c>
      <c r="P198" s="60"/>
      <c r="Q198" s="85">
        <f t="shared" si="72"/>
        <v>4.5640000000000001</v>
      </c>
      <c r="R198" s="85">
        <f t="shared" si="73"/>
        <v>4.5640000000000001</v>
      </c>
      <c r="S198" s="85">
        <f>Summary!C198</f>
        <v>0</v>
      </c>
      <c r="T198" s="70"/>
      <c r="U198" s="22">
        <f t="shared" si="63"/>
        <v>31</v>
      </c>
      <c r="V198" s="71">
        <f t="shared" si="64"/>
        <v>42795</v>
      </c>
      <c r="W198" s="22">
        <f t="shared" ca="1" si="65"/>
        <v>5733</v>
      </c>
      <c r="X198" s="68">
        <f>VLOOKUP($A198,[0]!Table,MATCH(X$4,[0]!Curves,0))</f>
        <v>6.4443466431370708E-2</v>
      </c>
      <c r="Y198" s="72">
        <f t="shared" ca="1" si="66"/>
        <v>0.36951775127738234</v>
      </c>
      <c r="Z198" s="22">
        <f t="shared" si="67"/>
        <v>0</v>
      </c>
      <c r="AA198" s="22">
        <f t="shared" si="68"/>
        <v>0</v>
      </c>
      <c r="AB198" s="73"/>
      <c r="AC198" s="62">
        <f t="shared" ca="1" si="74"/>
        <v>0</v>
      </c>
      <c r="AE198" s="62">
        <f t="shared" ca="1" si="75"/>
        <v>0</v>
      </c>
      <c r="AF198" s="62">
        <f t="shared" ca="1" si="76"/>
        <v>0</v>
      </c>
      <c r="AG198" s="62">
        <f t="shared" ca="1" si="77"/>
        <v>0</v>
      </c>
    </row>
    <row r="199" spans="1:33" ht="12" customHeight="1">
      <c r="A199" s="65">
        <f t="shared" si="69"/>
        <v>42826</v>
      </c>
      <c r="B199" s="66">
        <f>Summary!B199</f>
        <v>0</v>
      </c>
      <c r="C199" s="74"/>
      <c r="D199" s="67">
        <f t="shared" si="60"/>
        <v>0</v>
      </c>
      <c r="E199" s="56">
        <f t="shared" si="61"/>
        <v>0</v>
      </c>
      <c r="F199" s="56">
        <f t="shared" ca="1" si="62"/>
        <v>0</v>
      </c>
      <c r="G199" s="68">
        <f>VLOOKUP($A199,[0]!Table,MATCH(G$4,[0]!Curves,0))</f>
        <v>4.3440000000000003</v>
      </c>
      <c r="H199" s="69">
        <f t="shared" si="78"/>
        <v>4.3440000000000003</v>
      </c>
      <c r="I199" s="68">
        <f t="shared" si="85"/>
        <v>4.3440000000000003</v>
      </c>
      <c r="J199" s="68">
        <v>0</v>
      </c>
      <c r="K199" s="69">
        <f t="shared" si="70"/>
        <v>0</v>
      </c>
      <c r="L199" s="85">
        <f t="shared" si="86"/>
        <v>0</v>
      </c>
      <c r="M199" s="68" t="e">
        <f>VLOOKUP($A199,[0]!Table,MATCH(M$4,[0]!Curves,0))</f>
        <v>#N/A</v>
      </c>
      <c r="N199" s="69" t="e">
        <f t="shared" si="71"/>
        <v>#N/A</v>
      </c>
      <c r="O199" s="85" t="e">
        <f t="shared" si="87"/>
        <v>#N/A</v>
      </c>
      <c r="P199" s="60"/>
      <c r="Q199" s="85">
        <f t="shared" si="72"/>
        <v>4.3440000000000003</v>
      </c>
      <c r="R199" s="85">
        <f t="shared" si="73"/>
        <v>4.3440000000000003</v>
      </c>
      <c r="S199" s="85">
        <f>Summary!C199</f>
        <v>0</v>
      </c>
      <c r="T199" s="70"/>
      <c r="U199" s="22">
        <f t="shared" si="63"/>
        <v>30</v>
      </c>
      <c r="V199" s="71">
        <f t="shared" si="64"/>
        <v>42826</v>
      </c>
      <c r="W199" s="22">
        <f t="shared" ca="1" si="65"/>
        <v>5764</v>
      </c>
      <c r="X199" s="68">
        <f>VLOOKUP($A199,[0]!Table,MATCH(X$4,[0]!Curves,0))</f>
        <v>6.4486354700597395E-2</v>
      </c>
      <c r="Y199" s="72">
        <f t="shared" ca="1" si="66"/>
        <v>0.36729297717375153</v>
      </c>
      <c r="Z199" s="22">
        <f t="shared" si="67"/>
        <v>0</v>
      </c>
      <c r="AA199" s="22">
        <f t="shared" si="68"/>
        <v>0</v>
      </c>
      <c r="AB199" s="73"/>
      <c r="AC199" s="62">
        <f t="shared" ca="1" si="74"/>
        <v>0</v>
      </c>
      <c r="AE199" s="62">
        <f t="shared" ca="1" si="75"/>
        <v>0</v>
      </c>
      <c r="AF199" s="62">
        <f t="shared" ca="1" si="76"/>
        <v>0</v>
      </c>
      <c r="AG199" s="62">
        <f t="shared" ca="1" si="77"/>
        <v>0</v>
      </c>
    </row>
    <row r="200" spans="1:33" ht="12" customHeight="1">
      <c r="A200" s="65">
        <f t="shared" si="69"/>
        <v>42856</v>
      </c>
      <c r="B200" s="66">
        <f>Summary!B200</f>
        <v>0</v>
      </c>
      <c r="C200" s="74"/>
      <c r="D200" s="67">
        <f t="shared" si="60"/>
        <v>0</v>
      </c>
      <c r="E200" s="56">
        <f t="shared" si="61"/>
        <v>0</v>
      </c>
      <c r="F200" s="56">
        <f t="shared" ca="1" si="62"/>
        <v>0</v>
      </c>
      <c r="G200" s="68">
        <f>VLOOKUP($A200,[0]!Table,MATCH(G$4,[0]!Curves,0))</f>
        <v>4.3340000000000005</v>
      </c>
      <c r="H200" s="69">
        <f t="shared" si="78"/>
        <v>4.3340000000000005</v>
      </c>
      <c r="I200" s="68">
        <f t="shared" si="85"/>
        <v>4.3340000000000005</v>
      </c>
      <c r="J200" s="68">
        <v>0</v>
      </c>
      <c r="K200" s="69">
        <f t="shared" si="70"/>
        <v>0</v>
      </c>
      <c r="L200" s="85">
        <f t="shared" si="86"/>
        <v>0</v>
      </c>
      <c r="M200" s="68" t="e">
        <f>VLOOKUP($A200,[0]!Table,MATCH(M$4,[0]!Curves,0))</f>
        <v>#N/A</v>
      </c>
      <c r="N200" s="69" t="e">
        <f t="shared" si="71"/>
        <v>#N/A</v>
      </c>
      <c r="O200" s="85" t="e">
        <f t="shared" si="87"/>
        <v>#N/A</v>
      </c>
      <c r="P200" s="60"/>
      <c r="Q200" s="85">
        <f t="shared" si="72"/>
        <v>4.3340000000000005</v>
      </c>
      <c r="R200" s="85">
        <f t="shared" si="73"/>
        <v>4.3340000000000005</v>
      </c>
      <c r="S200" s="85">
        <f>Summary!C200</f>
        <v>0</v>
      </c>
      <c r="T200" s="70"/>
      <c r="U200" s="22">
        <f t="shared" si="63"/>
        <v>31</v>
      </c>
      <c r="V200" s="71">
        <f t="shared" si="64"/>
        <v>42856</v>
      </c>
      <c r="W200" s="22">
        <f t="shared" ca="1" si="65"/>
        <v>5794</v>
      </c>
      <c r="X200" s="68">
        <f>VLOOKUP($A200,[0]!Table,MATCH(X$4,[0]!Curves,0))</f>
        <v>6.4527859477849295E-2</v>
      </c>
      <c r="Y200" s="72">
        <f t="shared" ca="1" si="66"/>
        <v>0.36515027713103332</v>
      </c>
      <c r="Z200" s="22">
        <f t="shared" si="67"/>
        <v>0</v>
      </c>
      <c r="AA200" s="22">
        <f t="shared" si="68"/>
        <v>0</v>
      </c>
      <c r="AB200" s="73"/>
      <c r="AC200" s="62">
        <f t="shared" ca="1" si="74"/>
        <v>0</v>
      </c>
      <c r="AE200" s="62">
        <f t="shared" ca="1" si="75"/>
        <v>0</v>
      </c>
      <c r="AF200" s="62">
        <f t="shared" ca="1" si="76"/>
        <v>0</v>
      </c>
      <c r="AG200" s="62">
        <f t="shared" ca="1" si="77"/>
        <v>0</v>
      </c>
    </row>
    <row r="201" spans="1:33" ht="12" customHeight="1">
      <c r="A201" s="65">
        <f t="shared" si="69"/>
        <v>42887</v>
      </c>
      <c r="B201" s="66">
        <f>Summary!B201</f>
        <v>0</v>
      </c>
      <c r="C201" s="74"/>
      <c r="D201" s="67">
        <f t="shared" si="60"/>
        <v>0</v>
      </c>
      <c r="E201" s="56">
        <f t="shared" si="61"/>
        <v>0</v>
      </c>
      <c r="F201" s="56">
        <f t="shared" ca="1" si="62"/>
        <v>0</v>
      </c>
      <c r="G201" s="68">
        <f>VLOOKUP($A201,[0]!Table,MATCH(G$4,[0]!Curves,0))</f>
        <v>4.37</v>
      </c>
      <c r="H201" s="69">
        <f t="shared" si="78"/>
        <v>4.37</v>
      </c>
      <c r="I201" s="68">
        <f t="shared" si="85"/>
        <v>4.37</v>
      </c>
      <c r="J201" s="68">
        <v>0</v>
      </c>
      <c r="K201" s="69">
        <f t="shared" si="70"/>
        <v>0</v>
      </c>
      <c r="L201" s="85">
        <f t="shared" si="86"/>
        <v>0</v>
      </c>
      <c r="M201" s="68" t="e">
        <f>VLOOKUP($A201,[0]!Table,MATCH(M$4,[0]!Curves,0))</f>
        <v>#N/A</v>
      </c>
      <c r="N201" s="69" t="e">
        <f t="shared" si="71"/>
        <v>#N/A</v>
      </c>
      <c r="O201" s="85" t="e">
        <f t="shared" si="87"/>
        <v>#N/A</v>
      </c>
      <c r="P201" s="60"/>
      <c r="Q201" s="85">
        <f t="shared" si="72"/>
        <v>4.37</v>
      </c>
      <c r="R201" s="85">
        <f t="shared" si="73"/>
        <v>4.37</v>
      </c>
      <c r="S201" s="85">
        <f>Summary!C201</f>
        <v>0</v>
      </c>
      <c r="T201" s="70"/>
      <c r="U201" s="22">
        <f t="shared" si="63"/>
        <v>30</v>
      </c>
      <c r="V201" s="71">
        <f t="shared" si="64"/>
        <v>42887</v>
      </c>
      <c r="W201" s="22">
        <f t="shared" ca="1" si="65"/>
        <v>5825</v>
      </c>
      <c r="X201" s="68">
        <f>VLOOKUP($A201,[0]!Table,MATCH(X$4,[0]!Curves,0))</f>
        <v>6.4570747748275995E-2</v>
      </c>
      <c r="Y201" s="72">
        <f t="shared" ca="1" si="66"/>
        <v>0.36294677129459357</v>
      </c>
      <c r="Z201" s="22">
        <f t="shared" si="67"/>
        <v>0</v>
      </c>
      <c r="AA201" s="22">
        <f t="shared" si="68"/>
        <v>0</v>
      </c>
      <c r="AB201" s="73"/>
      <c r="AC201" s="62">
        <f t="shared" ca="1" si="74"/>
        <v>0</v>
      </c>
      <c r="AE201" s="62">
        <f t="shared" ca="1" si="75"/>
        <v>0</v>
      </c>
      <c r="AF201" s="62">
        <f t="shared" ca="1" si="76"/>
        <v>0</v>
      </c>
      <c r="AG201" s="62">
        <f t="shared" ca="1" si="77"/>
        <v>0</v>
      </c>
    </row>
    <row r="202" spans="1:33" ht="12" customHeight="1">
      <c r="A202" s="65">
        <f t="shared" si="69"/>
        <v>42917</v>
      </c>
      <c r="B202" s="66">
        <f>Summary!B202</f>
        <v>0</v>
      </c>
      <c r="C202" s="74"/>
      <c r="D202" s="67">
        <f t="shared" ref="D202:D265" si="88">B202+C202</f>
        <v>0</v>
      </c>
      <c r="E202" s="56">
        <f t="shared" ref="E202:E265" si="89">IF(Z202=0,0,IF(AND(Z202=1,$H$3=1),D202*U202,IF($H$3=2,D202,"N/A")))</f>
        <v>0</v>
      </c>
      <c r="F202" s="56">
        <f t="shared" ref="F202:F265" ca="1" si="90">E202*Y202</f>
        <v>0</v>
      </c>
      <c r="G202" s="68">
        <f>VLOOKUP($A202,[0]!Table,MATCH(G$4,[0]!Curves,0))</f>
        <v>4.4020000000000001</v>
      </c>
      <c r="H202" s="69">
        <f t="shared" si="78"/>
        <v>4.4020000000000001</v>
      </c>
      <c r="I202" s="68">
        <f t="shared" si="85"/>
        <v>4.4020000000000001</v>
      </c>
      <c r="J202" s="68">
        <v>0</v>
      </c>
      <c r="K202" s="69">
        <f t="shared" si="70"/>
        <v>0</v>
      </c>
      <c r="L202" s="85">
        <f t="shared" si="86"/>
        <v>0</v>
      </c>
      <c r="M202" s="68" t="e">
        <f>VLOOKUP($A202,[0]!Table,MATCH(M$4,[0]!Curves,0))</f>
        <v>#N/A</v>
      </c>
      <c r="N202" s="69" t="e">
        <f t="shared" si="71"/>
        <v>#N/A</v>
      </c>
      <c r="O202" s="85" t="e">
        <f t="shared" si="87"/>
        <v>#N/A</v>
      </c>
      <c r="P202" s="60"/>
      <c r="Q202" s="85">
        <f t="shared" si="72"/>
        <v>4.4020000000000001</v>
      </c>
      <c r="R202" s="85">
        <f t="shared" si="73"/>
        <v>4.4020000000000001</v>
      </c>
      <c r="S202" s="85">
        <f>Summary!C202</f>
        <v>0</v>
      </c>
      <c r="T202" s="70"/>
      <c r="U202" s="22">
        <f t="shared" ref="U202:U265" si="91">A203-A202</f>
        <v>31</v>
      </c>
      <c r="V202" s="71">
        <f t="shared" ref="V202:V265" si="92">CHOOSE(F$3,A203+24,A202)</f>
        <v>42917</v>
      </c>
      <c r="W202" s="22">
        <f t="shared" ref="W202:W265" ca="1" si="93">V202-C$3</f>
        <v>5855</v>
      </c>
      <c r="X202" s="68">
        <f>VLOOKUP($A202,[0]!Table,MATCH(X$4,[0]!Curves,0))</f>
        <v>6.4612252526688799E-2</v>
      </c>
      <c r="Y202" s="72">
        <f t="shared" ref="Y202:Y265" ca="1" si="94">1/(1+CHOOSE(F$3,(X203+($K$3/10000))/2,(X202+($K$3/10000))/2))^(2*W202/365.25)</f>
        <v>0.36082458954463636</v>
      </c>
      <c r="Z202" s="22">
        <f t="shared" ref="Z202:Z265" si="95">IF(AND(mthbeg&lt;=A202,mthend&gt;=A202),1,0)</f>
        <v>0</v>
      </c>
      <c r="AA202" s="22">
        <f t="shared" ref="AA202:AA265" si="96">U202*Z202</f>
        <v>0</v>
      </c>
      <c r="AB202" s="73"/>
      <c r="AC202" s="62">
        <f t="shared" ca="1" si="74"/>
        <v>0</v>
      </c>
      <c r="AE202" s="62">
        <f t="shared" ca="1" si="75"/>
        <v>0</v>
      </c>
      <c r="AF202" s="62">
        <f t="shared" ca="1" si="76"/>
        <v>0</v>
      </c>
      <c r="AG202" s="62">
        <f t="shared" ca="1" si="77"/>
        <v>0</v>
      </c>
    </row>
    <row r="203" spans="1:33" ht="12" customHeight="1">
      <c r="A203" s="65">
        <f t="shared" ref="A203:A266" si="97">EDATE(A202,1)</f>
        <v>42948</v>
      </c>
      <c r="B203" s="66">
        <f>Summary!B203</f>
        <v>0</v>
      </c>
      <c r="C203" s="74"/>
      <c r="D203" s="67">
        <f t="shared" si="88"/>
        <v>0</v>
      </c>
      <c r="E203" s="56">
        <f t="shared" si="89"/>
        <v>0</v>
      </c>
      <c r="F203" s="56">
        <f t="shared" ca="1" si="90"/>
        <v>0</v>
      </c>
      <c r="G203" s="68">
        <f>VLOOKUP($A203,[0]!Table,MATCH(G$4,[0]!Curves,0))</f>
        <v>4.4510000000000005</v>
      </c>
      <c r="H203" s="69">
        <f t="shared" si="78"/>
        <v>4.4510000000000005</v>
      </c>
      <c r="I203" s="68">
        <f t="shared" si="85"/>
        <v>4.4510000000000005</v>
      </c>
      <c r="J203" s="68">
        <v>0</v>
      </c>
      <c r="K203" s="69">
        <f t="shared" ref="K203:K266" si="98">J203+$K$7</f>
        <v>0</v>
      </c>
      <c r="L203" s="85">
        <f t="shared" si="86"/>
        <v>0</v>
      </c>
      <c r="M203" s="68" t="e">
        <f>VLOOKUP($A203,[0]!Table,MATCH(M$4,[0]!Curves,0))</f>
        <v>#N/A</v>
      </c>
      <c r="N203" s="69" t="e">
        <f t="shared" ref="N203:N266" si="99">M203+$N$7</f>
        <v>#N/A</v>
      </c>
      <c r="O203" s="85" t="e">
        <f t="shared" si="87"/>
        <v>#N/A</v>
      </c>
      <c r="P203" s="60"/>
      <c r="Q203" s="85">
        <f t="shared" ref="Q203:Q266" si="100">IF($F$3=1,M203+J203+G203,J203+G203)</f>
        <v>4.4510000000000005</v>
      </c>
      <c r="R203" s="85">
        <f t="shared" ref="R203:R266" si="101">IF($F$3=1,N203+K203+H203,K203+H203)</f>
        <v>4.4510000000000005</v>
      </c>
      <c r="S203" s="85">
        <f>Summary!C203</f>
        <v>0</v>
      </c>
      <c r="T203" s="70"/>
      <c r="U203" s="22">
        <f t="shared" si="91"/>
        <v>31</v>
      </c>
      <c r="V203" s="71">
        <f t="shared" si="92"/>
        <v>42948</v>
      </c>
      <c r="W203" s="22">
        <f t="shared" ca="1" si="93"/>
        <v>5886</v>
      </c>
      <c r="X203" s="68">
        <f>VLOOKUP($A203,[0]!Table,MATCH(X$4,[0]!Curves,0))</f>
        <v>6.4655140798315802E-2</v>
      </c>
      <c r="Y203" s="72">
        <f t="shared" ca="1" si="94"/>
        <v>0.35864221986967254</v>
      </c>
      <c r="Z203" s="22">
        <f t="shared" si="95"/>
        <v>0</v>
      </c>
      <c r="AA203" s="22">
        <f t="shared" si="96"/>
        <v>0</v>
      </c>
      <c r="AB203" s="73"/>
      <c r="AC203" s="62">
        <f t="shared" ref="AC203:AC266" ca="1" si="102">(S203-R203)*F203</f>
        <v>0</v>
      </c>
      <c r="AE203" s="62">
        <f t="shared" ref="AE203:AE266" ca="1" si="103">Q203*F203</f>
        <v>0</v>
      </c>
      <c r="AF203" s="62">
        <f t="shared" ref="AF203:AF266" ca="1" si="104">R203*$F203</f>
        <v>0</v>
      </c>
      <c r="AG203" s="62">
        <f t="shared" ref="AG203:AG266" ca="1" si="105">S203*$F203</f>
        <v>0</v>
      </c>
    </row>
    <row r="204" spans="1:33" ht="12" customHeight="1">
      <c r="A204" s="65">
        <f t="shared" si="97"/>
        <v>42979</v>
      </c>
      <c r="B204" s="66">
        <f>Summary!B204</f>
        <v>0</v>
      </c>
      <c r="C204" s="74"/>
      <c r="D204" s="67">
        <f t="shared" si="88"/>
        <v>0</v>
      </c>
      <c r="E204" s="56">
        <f t="shared" si="89"/>
        <v>0</v>
      </c>
      <c r="F204" s="56">
        <f t="shared" ca="1" si="90"/>
        <v>0</v>
      </c>
      <c r="G204" s="68">
        <f>VLOOKUP($A204,[0]!Table,MATCH(G$4,[0]!Curves,0))</f>
        <v>4.4660000000000002</v>
      </c>
      <c r="H204" s="69">
        <f t="shared" ref="H204:H267" si="106">G204+$H$7</f>
        <v>4.4660000000000002</v>
      </c>
      <c r="I204" s="68">
        <f t="shared" si="85"/>
        <v>4.4660000000000002</v>
      </c>
      <c r="J204" s="68">
        <v>0</v>
      </c>
      <c r="K204" s="69">
        <f t="shared" si="98"/>
        <v>0</v>
      </c>
      <c r="L204" s="85">
        <f t="shared" si="86"/>
        <v>0</v>
      </c>
      <c r="M204" s="68" t="e">
        <f>VLOOKUP($A204,[0]!Table,MATCH(M$4,[0]!Curves,0))</f>
        <v>#N/A</v>
      </c>
      <c r="N204" s="69" t="e">
        <f t="shared" si="99"/>
        <v>#N/A</v>
      </c>
      <c r="O204" s="85" t="e">
        <f t="shared" si="87"/>
        <v>#N/A</v>
      </c>
      <c r="P204" s="60"/>
      <c r="Q204" s="85">
        <f t="shared" si="100"/>
        <v>4.4660000000000002</v>
      </c>
      <c r="R204" s="85">
        <f t="shared" si="101"/>
        <v>4.4660000000000002</v>
      </c>
      <c r="S204" s="85">
        <f>Summary!C204</f>
        <v>0</v>
      </c>
      <c r="T204" s="70"/>
      <c r="U204" s="22">
        <f t="shared" si="91"/>
        <v>30</v>
      </c>
      <c r="V204" s="71">
        <f t="shared" si="92"/>
        <v>42979</v>
      </c>
      <c r="W204" s="22">
        <f t="shared" ca="1" si="93"/>
        <v>5917</v>
      </c>
      <c r="X204" s="68">
        <f>VLOOKUP($A204,[0]!Table,MATCH(X$4,[0]!Curves,0))</f>
        <v>6.4698029070552096E-2</v>
      </c>
      <c r="Y204" s="72">
        <f t="shared" ca="1" si="94"/>
        <v>0.35647054084291674</v>
      </c>
      <c r="Z204" s="22">
        <f t="shared" si="95"/>
        <v>0</v>
      </c>
      <c r="AA204" s="22">
        <f t="shared" si="96"/>
        <v>0</v>
      </c>
      <c r="AB204" s="73"/>
      <c r="AC204" s="62">
        <f t="shared" ca="1" si="102"/>
        <v>0</v>
      </c>
      <c r="AE204" s="62">
        <f t="shared" ca="1" si="103"/>
        <v>0</v>
      </c>
      <c r="AF204" s="62">
        <f t="shared" ca="1" si="104"/>
        <v>0</v>
      </c>
      <c r="AG204" s="62">
        <f t="shared" ca="1" si="105"/>
        <v>0</v>
      </c>
    </row>
    <row r="205" spans="1:33" ht="12" customHeight="1">
      <c r="A205" s="65">
        <f t="shared" si="97"/>
        <v>43009</v>
      </c>
      <c r="B205" s="66">
        <f>Summary!B205</f>
        <v>0</v>
      </c>
      <c r="C205" s="74"/>
      <c r="D205" s="67">
        <f t="shared" si="88"/>
        <v>0</v>
      </c>
      <c r="E205" s="56">
        <f t="shared" si="89"/>
        <v>0</v>
      </c>
      <c r="F205" s="56">
        <f t="shared" ca="1" si="90"/>
        <v>0</v>
      </c>
      <c r="G205" s="68">
        <f>VLOOKUP($A205,[0]!Table,MATCH(G$4,[0]!Curves,0))</f>
        <v>4.4950000000000001</v>
      </c>
      <c r="H205" s="69">
        <f t="shared" si="106"/>
        <v>4.4950000000000001</v>
      </c>
      <c r="I205" s="68">
        <f t="shared" si="85"/>
        <v>4.4950000000000001</v>
      </c>
      <c r="J205" s="68">
        <v>0</v>
      </c>
      <c r="K205" s="69">
        <f t="shared" si="98"/>
        <v>0</v>
      </c>
      <c r="L205" s="85">
        <f t="shared" si="86"/>
        <v>0</v>
      </c>
      <c r="M205" s="68" t="e">
        <f>VLOOKUP($A205,[0]!Table,MATCH(M$4,[0]!Curves,0))</f>
        <v>#N/A</v>
      </c>
      <c r="N205" s="69" t="e">
        <f t="shared" si="99"/>
        <v>#N/A</v>
      </c>
      <c r="O205" s="85" t="e">
        <f t="shared" si="87"/>
        <v>#N/A</v>
      </c>
      <c r="P205" s="60"/>
      <c r="Q205" s="85">
        <f t="shared" si="100"/>
        <v>4.4950000000000001</v>
      </c>
      <c r="R205" s="85">
        <f t="shared" si="101"/>
        <v>4.4950000000000001</v>
      </c>
      <c r="S205" s="85">
        <f>Summary!C205</f>
        <v>0</v>
      </c>
      <c r="T205" s="70"/>
      <c r="U205" s="22">
        <f t="shared" si="91"/>
        <v>31</v>
      </c>
      <c r="V205" s="71">
        <f t="shared" si="92"/>
        <v>43009</v>
      </c>
      <c r="W205" s="22">
        <f t="shared" ca="1" si="93"/>
        <v>5947</v>
      </c>
      <c r="X205" s="68">
        <f>VLOOKUP($A205,[0]!Table,MATCH(X$4,[0]!Curves,0))</f>
        <v>6.4739533850716804E-2</v>
      </c>
      <c r="Y205" s="72">
        <f t="shared" ca="1" si="94"/>
        <v>0.35437906270529967</v>
      </c>
      <c r="Z205" s="22">
        <f t="shared" si="95"/>
        <v>0</v>
      </c>
      <c r="AA205" s="22">
        <f t="shared" si="96"/>
        <v>0</v>
      </c>
      <c r="AB205" s="73"/>
      <c r="AC205" s="62">
        <f t="shared" ca="1" si="102"/>
        <v>0</v>
      </c>
      <c r="AE205" s="62">
        <f t="shared" ca="1" si="103"/>
        <v>0</v>
      </c>
      <c r="AF205" s="62">
        <f t="shared" ca="1" si="104"/>
        <v>0</v>
      </c>
      <c r="AG205" s="62">
        <f t="shared" ca="1" si="105"/>
        <v>0</v>
      </c>
    </row>
    <row r="206" spans="1:33" ht="12" customHeight="1">
      <c r="A206" s="65">
        <f t="shared" si="97"/>
        <v>43040</v>
      </c>
      <c r="B206" s="66">
        <f>Summary!B206</f>
        <v>0</v>
      </c>
      <c r="C206" s="74"/>
      <c r="D206" s="67">
        <f t="shared" si="88"/>
        <v>0</v>
      </c>
      <c r="E206" s="56">
        <f t="shared" si="89"/>
        <v>0</v>
      </c>
      <c r="F206" s="56">
        <f t="shared" ca="1" si="90"/>
        <v>0</v>
      </c>
      <c r="G206" s="68">
        <f>VLOOKUP($A206,[0]!Table,MATCH(G$4,[0]!Curves,0))</f>
        <v>4.6349999999999998</v>
      </c>
      <c r="H206" s="69">
        <f t="shared" si="106"/>
        <v>4.6349999999999998</v>
      </c>
      <c r="I206" s="68">
        <f t="shared" si="85"/>
        <v>4.6349999999999998</v>
      </c>
      <c r="J206" s="68">
        <v>0</v>
      </c>
      <c r="K206" s="69">
        <f t="shared" si="98"/>
        <v>0</v>
      </c>
      <c r="L206" s="85">
        <f t="shared" si="86"/>
        <v>0</v>
      </c>
      <c r="M206" s="68" t="e">
        <f>VLOOKUP($A206,[0]!Table,MATCH(M$4,[0]!Curves,0))</f>
        <v>#N/A</v>
      </c>
      <c r="N206" s="69" t="e">
        <f t="shared" si="99"/>
        <v>#N/A</v>
      </c>
      <c r="O206" s="85" t="e">
        <f t="shared" si="87"/>
        <v>#N/A</v>
      </c>
      <c r="P206" s="60"/>
      <c r="Q206" s="85">
        <f t="shared" si="100"/>
        <v>4.6349999999999998</v>
      </c>
      <c r="R206" s="85">
        <f t="shared" si="101"/>
        <v>4.6349999999999998</v>
      </c>
      <c r="S206" s="85">
        <f>Summary!C206</f>
        <v>0</v>
      </c>
      <c r="T206" s="70"/>
      <c r="U206" s="22">
        <f t="shared" si="91"/>
        <v>30</v>
      </c>
      <c r="V206" s="71">
        <f t="shared" si="92"/>
        <v>43040</v>
      </c>
      <c r="W206" s="22">
        <f t="shared" ca="1" si="93"/>
        <v>5978</v>
      </c>
      <c r="X206" s="68">
        <f>VLOOKUP($A206,[0]!Table,MATCH(X$4,[0]!Curves,0))</f>
        <v>6.4782422124152597E-2</v>
      </c>
      <c r="Y206" s="72">
        <f t="shared" ca="1" si="94"/>
        <v>0.35222832029579476</v>
      </c>
      <c r="Z206" s="22">
        <f t="shared" si="95"/>
        <v>0</v>
      </c>
      <c r="AA206" s="22">
        <f t="shared" si="96"/>
        <v>0</v>
      </c>
      <c r="AB206" s="73"/>
      <c r="AC206" s="62">
        <f t="shared" ca="1" si="102"/>
        <v>0</v>
      </c>
      <c r="AE206" s="62">
        <f t="shared" ca="1" si="103"/>
        <v>0</v>
      </c>
      <c r="AF206" s="62">
        <f t="shared" ca="1" si="104"/>
        <v>0</v>
      </c>
      <c r="AG206" s="62">
        <f t="shared" ca="1" si="105"/>
        <v>0</v>
      </c>
    </row>
    <row r="207" spans="1:33" ht="12" customHeight="1">
      <c r="A207" s="65">
        <f t="shared" si="97"/>
        <v>43070</v>
      </c>
      <c r="B207" s="66">
        <f>Summary!B207</f>
        <v>0</v>
      </c>
      <c r="C207" s="74"/>
      <c r="D207" s="67">
        <f t="shared" si="88"/>
        <v>0</v>
      </c>
      <c r="E207" s="56">
        <f t="shared" si="89"/>
        <v>0</v>
      </c>
      <c r="F207" s="56">
        <f t="shared" ca="1" si="90"/>
        <v>0</v>
      </c>
      <c r="G207" s="68">
        <f>VLOOKUP($A207,[0]!Table,MATCH(G$4,[0]!Curves,0))</f>
        <v>4.7750000000000004</v>
      </c>
      <c r="H207" s="69">
        <f t="shared" si="106"/>
        <v>4.7750000000000004</v>
      </c>
      <c r="I207" s="68">
        <f t="shared" si="85"/>
        <v>4.7750000000000004</v>
      </c>
      <c r="J207" s="68">
        <v>0</v>
      </c>
      <c r="K207" s="69">
        <f t="shared" si="98"/>
        <v>0</v>
      </c>
      <c r="L207" s="85">
        <f t="shared" si="86"/>
        <v>0</v>
      </c>
      <c r="M207" s="68" t="e">
        <f>VLOOKUP($A207,[0]!Table,MATCH(M$4,[0]!Curves,0))</f>
        <v>#N/A</v>
      </c>
      <c r="N207" s="69" t="e">
        <f t="shared" si="99"/>
        <v>#N/A</v>
      </c>
      <c r="O207" s="85" t="e">
        <f t="shared" si="87"/>
        <v>#N/A</v>
      </c>
      <c r="P207" s="60"/>
      <c r="Q207" s="85">
        <f t="shared" si="100"/>
        <v>4.7750000000000004</v>
      </c>
      <c r="R207" s="85">
        <f t="shared" si="101"/>
        <v>4.7750000000000004</v>
      </c>
      <c r="S207" s="85">
        <f>Summary!C207</f>
        <v>0</v>
      </c>
      <c r="T207" s="70"/>
      <c r="U207" s="22">
        <f t="shared" si="91"/>
        <v>31</v>
      </c>
      <c r="V207" s="71">
        <f t="shared" si="92"/>
        <v>43070</v>
      </c>
      <c r="W207" s="22">
        <f t="shared" ca="1" si="93"/>
        <v>6008</v>
      </c>
      <c r="X207" s="68">
        <f>VLOOKUP($A207,[0]!Table,MATCH(X$4,[0]!Curves,0))</f>
        <v>6.4823926905478696E-2</v>
      </c>
      <c r="Y207" s="72">
        <f t="shared" ca="1" si="94"/>
        <v>0.35015703931171571</v>
      </c>
      <c r="Z207" s="22">
        <f t="shared" si="95"/>
        <v>0</v>
      </c>
      <c r="AA207" s="22">
        <f t="shared" si="96"/>
        <v>0</v>
      </c>
      <c r="AB207" s="73"/>
      <c r="AC207" s="62">
        <f t="shared" ca="1" si="102"/>
        <v>0</v>
      </c>
      <c r="AE207" s="62">
        <f t="shared" ca="1" si="103"/>
        <v>0</v>
      </c>
      <c r="AF207" s="62">
        <f t="shared" ca="1" si="104"/>
        <v>0</v>
      </c>
      <c r="AG207" s="62">
        <f t="shared" ca="1" si="105"/>
        <v>0</v>
      </c>
    </row>
    <row r="208" spans="1:33" ht="12" customHeight="1">
      <c r="A208" s="65">
        <f t="shared" si="97"/>
        <v>43101</v>
      </c>
      <c r="B208" s="66">
        <f>Summary!B208</f>
        <v>0</v>
      </c>
      <c r="C208" s="74"/>
      <c r="D208" s="67">
        <f t="shared" si="88"/>
        <v>0</v>
      </c>
      <c r="E208" s="56">
        <f t="shared" si="89"/>
        <v>0</v>
      </c>
      <c r="F208" s="56">
        <f t="shared" ca="1" si="90"/>
        <v>0</v>
      </c>
      <c r="G208" s="68">
        <f>VLOOKUP($A208,[0]!Table,MATCH(G$4,[0]!Curves,0))</f>
        <v>4.9000000000000004</v>
      </c>
      <c r="H208" s="69">
        <f t="shared" si="106"/>
        <v>4.9000000000000004</v>
      </c>
      <c r="I208" s="68">
        <f t="shared" si="85"/>
        <v>4.9000000000000004</v>
      </c>
      <c r="J208" s="68">
        <v>0</v>
      </c>
      <c r="K208" s="69">
        <f t="shared" si="98"/>
        <v>0</v>
      </c>
      <c r="L208" s="85">
        <f t="shared" si="86"/>
        <v>0</v>
      </c>
      <c r="M208" s="68" t="e">
        <f>VLOOKUP($A208,[0]!Table,MATCH(M$4,[0]!Curves,0))</f>
        <v>#N/A</v>
      </c>
      <c r="N208" s="69" t="e">
        <f t="shared" si="99"/>
        <v>#N/A</v>
      </c>
      <c r="O208" s="85" t="e">
        <f t="shared" si="87"/>
        <v>#N/A</v>
      </c>
      <c r="P208" s="60"/>
      <c r="Q208" s="85">
        <f t="shared" si="100"/>
        <v>4.9000000000000004</v>
      </c>
      <c r="R208" s="85">
        <f t="shared" si="101"/>
        <v>4.9000000000000004</v>
      </c>
      <c r="S208" s="85">
        <f>Summary!C208</f>
        <v>0</v>
      </c>
      <c r="T208" s="70"/>
      <c r="U208" s="22">
        <f t="shared" si="91"/>
        <v>31</v>
      </c>
      <c r="V208" s="71">
        <f t="shared" si="92"/>
        <v>43101</v>
      </c>
      <c r="W208" s="22">
        <f t="shared" ca="1" si="93"/>
        <v>6039</v>
      </c>
      <c r="X208" s="68">
        <f>VLOOKUP($A208,[0]!Table,MATCH(X$4,[0]!Curves,0))</f>
        <v>6.4866815180114404E-2</v>
      </c>
      <c r="Y208" s="72">
        <f t="shared" ca="1" si="94"/>
        <v>0.34802710103626938</v>
      </c>
      <c r="Z208" s="22">
        <f t="shared" si="95"/>
        <v>0</v>
      </c>
      <c r="AA208" s="22">
        <f t="shared" si="96"/>
        <v>0</v>
      </c>
      <c r="AB208" s="73"/>
      <c r="AC208" s="62">
        <f t="shared" ca="1" si="102"/>
        <v>0</v>
      </c>
      <c r="AE208" s="62">
        <f t="shared" ca="1" si="103"/>
        <v>0</v>
      </c>
      <c r="AF208" s="62">
        <f t="shared" ca="1" si="104"/>
        <v>0</v>
      </c>
      <c r="AG208" s="62">
        <f t="shared" ca="1" si="105"/>
        <v>0</v>
      </c>
    </row>
    <row r="209" spans="1:33" ht="12" customHeight="1">
      <c r="A209" s="65">
        <f t="shared" si="97"/>
        <v>43132</v>
      </c>
      <c r="B209" s="66">
        <f>Summary!B209</f>
        <v>0</v>
      </c>
      <c r="C209" s="74"/>
      <c r="D209" s="67">
        <f t="shared" si="88"/>
        <v>0</v>
      </c>
      <c r="E209" s="56">
        <f t="shared" si="89"/>
        <v>0</v>
      </c>
      <c r="F209" s="56">
        <f t="shared" ca="1" si="90"/>
        <v>0</v>
      </c>
      <c r="G209" s="68">
        <f>VLOOKUP($A209,[0]!Table,MATCH(G$4,[0]!Curves,0))</f>
        <v>4.782</v>
      </c>
      <c r="H209" s="69">
        <f t="shared" si="106"/>
        <v>4.782</v>
      </c>
      <c r="I209" s="68">
        <f t="shared" si="85"/>
        <v>4.782</v>
      </c>
      <c r="J209" s="68">
        <v>0</v>
      </c>
      <c r="K209" s="69">
        <f t="shared" si="98"/>
        <v>0</v>
      </c>
      <c r="L209" s="85">
        <f t="shared" si="86"/>
        <v>0</v>
      </c>
      <c r="M209" s="68" t="e">
        <f>VLOOKUP($A209,[0]!Table,MATCH(M$4,[0]!Curves,0))</f>
        <v>#N/A</v>
      </c>
      <c r="N209" s="69" t="e">
        <f t="shared" si="99"/>
        <v>#N/A</v>
      </c>
      <c r="O209" s="85" t="e">
        <f t="shared" si="87"/>
        <v>#N/A</v>
      </c>
      <c r="P209" s="60"/>
      <c r="Q209" s="85">
        <f t="shared" si="100"/>
        <v>4.782</v>
      </c>
      <c r="R209" s="85">
        <f t="shared" si="101"/>
        <v>4.782</v>
      </c>
      <c r="S209" s="85">
        <f>Summary!C209</f>
        <v>0</v>
      </c>
      <c r="T209" s="70"/>
      <c r="U209" s="22">
        <f t="shared" si="91"/>
        <v>28</v>
      </c>
      <c r="V209" s="71">
        <f t="shared" si="92"/>
        <v>43132</v>
      </c>
      <c r="W209" s="22">
        <f t="shared" ca="1" si="93"/>
        <v>6070</v>
      </c>
      <c r="X209" s="68">
        <f>VLOOKUP($A209,[0]!Table,MATCH(X$4,[0]!Curves,0))</f>
        <v>6.4909703455360304E-2</v>
      </c>
      <c r="Y209" s="72">
        <f t="shared" ca="1" si="94"/>
        <v>0.34590768454227089</v>
      </c>
      <c r="Z209" s="22">
        <f t="shared" si="95"/>
        <v>0</v>
      </c>
      <c r="AA209" s="22">
        <f t="shared" si="96"/>
        <v>0</v>
      </c>
      <c r="AB209" s="73"/>
      <c r="AC209" s="62">
        <f t="shared" ca="1" si="102"/>
        <v>0</v>
      </c>
      <c r="AE209" s="62">
        <f t="shared" ca="1" si="103"/>
        <v>0</v>
      </c>
      <c r="AF209" s="62">
        <f t="shared" ca="1" si="104"/>
        <v>0</v>
      </c>
      <c r="AG209" s="62">
        <f t="shared" ca="1" si="105"/>
        <v>0</v>
      </c>
    </row>
    <row r="210" spans="1:33" ht="12" customHeight="1">
      <c r="A210" s="65">
        <f t="shared" si="97"/>
        <v>43160</v>
      </c>
      <c r="B210" s="66">
        <f>Summary!B210</f>
        <v>0</v>
      </c>
      <c r="C210" s="74"/>
      <c r="D210" s="67">
        <f t="shared" si="88"/>
        <v>0</v>
      </c>
      <c r="E210" s="56">
        <f t="shared" si="89"/>
        <v>0</v>
      </c>
      <c r="F210" s="56">
        <f t="shared" ca="1" si="90"/>
        <v>0</v>
      </c>
      <c r="G210" s="68">
        <f>VLOOKUP($A210,[0]!Table,MATCH(G$4,[0]!Curves,0))</f>
        <v>4.649</v>
      </c>
      <c r="H210" s="69">
        <f t="shared" si="106"/>
        <v>4.649</v>
      </c>
      <c r="I210" s="68">
        <f t="shared" ref="I210:I229" si="107">H210</f>
        <v>4.649</v>
      </c>
      <c r="J210" s="68">
        <v>0</v>
      </c>
      <c r="K210" s="69">
        <f t="shared" si="98"/>
        <v>0</v>
      </c>
      <c r="L210" s="85">
        <f t="shared" ref="L210:L229" si="108">K210</f>
        <v>0</v>
      </c>
      <c r="M210" s="68" t="e">
        <f>VLOOKUP($A210,[0]!Table,MATCH(M$4,[0]!Curves,0))</f>
        <v>#N/A</v>
      </c>
      <c r="N210" s="69" t="e">
        <f t="shared" si="99"/>
        <v>#N/A</v>
      </c>
      <c r="O210" s="85" t="e">
        <f t="shared" ref="O210:O229" si="109">N210</f>
        <v>#N/A</v>
      </c>
      <c r="P210" s="60"/>
      <c r="Q210" s="85">
        <f t="shared" si="100"/>
        <v>4.649</v>
      </c>
      <c r="R210" s="85">
        <f t="shared" si="101"/>
        <v>4.649</v>
      </c>
      <c r="S210" s="85">
        <f>Summary!C210</f>
        <v>0</v>
      </c>
      <c r="T210" s="70"/>
      <c r="U210" s="22">
        <f t="shared" si="91"/>
        <v>31</v>
      </c>
      <c r="V210" s="71">
        <f t="shared" si="92"/>
        <v>43160</v>
      </c>
      <c r="W210" s="22">
        <f t="shared" ca="1" si="93"/>
        <v>6098</v>
      </c>
      <c r="X210" s="68">
        <f>VLOOKUP($A210,[0]!Table,MATCH(X$4,[0]!Curves,0))</f>
        <v>6.4948441252880698E-2</v>
      </c>
      <c r="Y210" s="72">
        <f t="shared" ca="1" si="94"/>
        <v>0.34400238806738298</v>
      </c>
      <c r="Z210" s="22">
        <f t="shared" si="95"/>
        <v>0</v>
      </c>
      <c r="AA210" s="22">
        <f t="shared" si="96"/>
        <v>0</v>
      </c>
      <c r="AB210" s="73"/>
      <c r="AC210" s="62">
        <f t="shared" ca="1" si="102"/>
        <v>0</v>
      </c>
      <c r="AE210" s="62">
        <f t="shared" ca="1" si="103"/>
        <v>0</v>
      </c>
      <c r="AF210" s="62">
        <f t="shared" ca="1" si="104"/>
        <v>0</v>
      </c>
      <c r="AG210" s="62">
        <f t="shared" ca="1" si="105"/>
        <v>0</v>
      </c>
    </row>
    <row r="211" spans="1:33" ht="12" customHeight="1">
      <c r="A211" s="65">
        <f t="shared" si="97"/>
        <v>43191</v>
      </c>
      <c r="B211" s="66">
        <f>Summary!B211</f>
        <v>0</v>
      </c>
      <c r="C211" s="74"/>
      <c r="D211" s="67">
        <f t="shared" si="88"/>
        <v>0</v>
      </c>
      <c r="E211" s="56">
        <f t="shared" si="89"/>
        <v>0</v>
      </c>
      <c r="F211" s="56">
        <f t="shared" ca="1" si="90"/>
        <v>0</v>
      </c>
      <c r="G211" s="68">
        <f>VLOOKUP($A211,[0]!Table,MATCH(G$4,[0]!Curves,0))</f>
        <v>4.4290000000000003</v>
      </c>
      <c r="H211" s="69">
        <f t="shared" si="106"/>
        <v>4.4290000000000003</v>
      </c>
      <c r="I211" s="68">
        <f t="shared" si="107"/>
        <v>4.4290000000000003</v>
      </c>
      <c r="J211" s="68">
        <v>0</v>
      </c>
      <c r="K211" s="69">
        <f t="shared" si="98"/>
        <v>0</v>
      </c>
      <c r="L211" s="85">
        <f t="shared" si="108"/>
        <v>0</v>
      </c>
      <c r="M211" s="68" t="e">
        <f>VLOOKUP($A211,[0]!Table,MATCH(M$4,[0]!Curves,0))</f>
        <v>#N/A</v>
      </c>
      <c r="N211" s="69" t="e">
        <f t="shared" si="99"/>
        <v>#N/A</v>
      </c>
      <c r="O211" s="85" t="e">
        <f t="shared" si="109"/>
        <v>#N/A</v>
      </c>
      <c r="P211" s="60"/>
      <c r="Q211" s="85">
        <f t="shared" si="100"/>
        <v>4.4290000000000003</v>
      </c>
      <c r="R211" s="85">
        <f t="shared" si="101"/>
        <v>4.4290000000000003</v>
      </c>
      <c r="S211" s="85">
        <f>Summary!C211</f>
        <v>0</v>
      </c>
      <c r="T211" s="70"/>
      <c r="U211" s="22">
        <f t="shared" si="91"/>
        <v>30</v>
      </c>
      <c r="V211" s="71">
        <f t="shared" si="92"/>
        <v>43191</v>
      </c>
      <c r="W211" s="22">
        <f t="shared" ca="1" si="93"/>
        <v>6129</v>
      </c>
      <c r="X211" s="68">
        <f>VLOOKUP($A211,[0]!Table,MATCH(X$4,[0]!Curves,0))</f>
        <v>6.4991329529287004E-2</v>
      </c>
      <c r="Y211" s="72">
        <f t="shared" ca="1" si="94"/>
        <v>0.34190290223162279</v>
      </c>
      <c r="Z211" s="22">
        <f t="shared" si="95"/>
        <v>0</v>
      </c>
      <c r="AA211" s="22">
        <f t="shared" si="96"/>
        <v>0</v>
      </c>
      <c r="AB211" s="73"/>
      <c r="AC211" s="62">
        <f t="shared" ca="1" si="102"/>
        <v>0</v>
      </c>
      <c r="AE211" s="62">
        <f t="shared" ca="1" si="103"/>
        <v>0</v>
      </c>
      <c r="AF211" s="62">
        <f t="shared" ca="1" si="104"/>
        <v>0</v>
      </c>
      <c r="AG211" s="62">
        <f t="shared" ca="1" si="105"/>
        <v>0</v>
      </c>
    </row>
    <row r="212" spans="1:33" ht="12" customHeight="1">
      <c r="A212" s="65">
        <f t="shared" si="97"/>
        <v>43221</v>
      </c>
      <c r="B212" s="66">
        <f>Summary!B212</f>
        <v>0</v>
      </c>
      <c r="C212" s="74"/>
      <c r="D212" s="67">
        <f t="shared" si="88"/>
        <v>0</v>
      </c>
      <c r="E212" s="56">
        <f t="shared" si="89"/>
        <v>0</v>
      </c>
      <c r="F212" s="56">
        <f t="shared" ca="1" si="90"/>
        <v>0</v>
      </c>
      <c r="G212" s="68">
        <f>VLOOKUP($A212,[0]!Table,MATCH(G$4,[0]!Curves,0))</f>
        <v>4.4190000000000005</v>
      </c>
      <c r="H212" s="69">
        <f t="shared" si="106"/>
        <v>4.4190000000000005</v>
      </c>
      <c r="I212" s="68">
        <f t="shared" si="107"/>
        <v>4.4190000000000005</v>
      </c>
      <c r="J212" s="68">
        <v>0</v>
      </c>
      <c r="K212" s="69">
        <f t="shared" si="98"/>
        <v>0</v>
      </c>
      <c r="L212" s="85">
        <f t="shared" si="108"/>
        <v>0</v>
      </c>
      <c r="M212" s="68" t="e">
        <f>VLOOKUP($A212,[0]!Table,MATCH(M$4,[0]!Curves,0))</f>
        <v>#N/A</v>
      </c>
      <c r="N212" s="69" t="e">
        <f t="shared" si="99"/>
        <v>#N/A</v>
      </c>
      <c r="O212" s="85" t="e">
        <f t="shared" si="109"/>
        <v>#N/A</v>
      </c>
      <c r="P212" s="60"/>
      <c r="Q212" s="85">
        <f t="shared" si="100"/>
        <v>4.4190000000000005</v>
      </c>
      <c r="R212" s="85">
        <f t="shared" si="101"/>
        <v>4.4190000000000005</v>
      </c>
      <c r="S212" s="85">
        <f>Summary!C212</f>
        <v>0</v>
      </c>
      <c r="T212" s="70"/>
      <c r="U212" s="22">
        <f t="shared" si="91"/>
        <v>31</v>
      </c>
      <c r="V212" s="71">
        <f t="shared" si="92"/>
        <v>43221</v>
      </c>
      <c r="W212" s="22">
        <f t="shared" ca="1" si="93"/>
        <v>6159</v>
      </c>
      <c r="X212" s="68">
        <f>VLOOKUP($A212,[0]!Table,MATCH(X$4,[0]!Curves,0))</f>
        <v>6.5032834313486707E-2</v>
      </c>
      <c r="Y212" s="72">
        <f t="shared" ca="1" si="94"/>
        <v>0.33988106549124836</v>
      </c>
      <c r="Z212" s="22">
        <f t="shared" si="95"/>
        <v>0</v>
      </c>
      <c r="AA212" s="22">
        <f t="shared" si="96"/>
        <v>0</v>
      </c>
      <c r="AB212" s="73"/>
      <c r="AC212" s="62">
        <f t="shared" ca="1" si="102"/>
        <v>0</v>
      </c>
      <c r="AE212" s="62">
        <f t="shared" ca="1" si="103"/>
        <v>0</v>
      </c>
      <c r="AF212" s="62">
        <f t="shared" ca="1" si="104"/>
        <v>0</v>
      </c>
      <c r="AG212" s="62">
        <f t="shared" ca="1" si="105"/>
        <v>0</v>
      </c>
    </row>
    <row r="213" spans="1:33" ht="12" customHeight="1">
      <c r="A213" s="65">
        <f t="shared" si="97"/>
        <v>43252</v>
      </c>
      <c r="B213" s="66">
        <f>Summary!B213</f>
        <v>0</v>
      </c>
      <c r="C213" s="74"/>
      <c r="D213" s="67">
        <f t="shared" si="88"/>
        <v>0</v>
      </c>
      <c r="E213" s="56">
        <f t="shared" si="89"/>
        <v>0</v>
      </c>
      <c r="F213" s="56">
        <f t="shared" ca="1" si="90"/>
        <v>0</v>
      </c>
      <c r="G213" s="68">
        <f>VLOOKUP($A213,[0]!Table,MATCH(G$4,[0]!Curves,0))</f>
        <v>4.4550000000000001</v>
      </c>
      <c r="H213" s="69">
        <f t="shared" si="106"/>
        <v>4.4550000000000001</v>
      </c>
      <c r="I213" s="68">
        <f t="shared" si="107"/>
        <v>4.4550000000000001</v>
      </c>
      <c r="J213" s="68">
        <v>0</v>
      </c>
      <c r="K213" s="69">
        <f t="shared" si="98"/>
        <v>0</v>
      </c>
      <c r="L213" s="85">
        <f t="shared" si="108"/>
        <v>0</v>
      </c>
      <c r="M213" s="68" t="e">
        <f>VLOOKUP($A213,[0]!Table,MATCH(M$4,[0]!Curves,0))</f>
        <v>#N/A</v>
      </c>
      <c r="N213" s="69" t="e">
        <f t="shared" si="99"/>
        <v>#N/A</v>
      </c>
      <c r="O213" s="85" t="e">
        <f t="shared" si="109"/>
        <v>#N/A</v>
      </c>
      <c r="P213" s="60"/>
      <c r="Q213" s="85">
        <f t="shared" si="100"/>
        <v>4.4550000000000001</v>
      </c>
      <c r="R213" s="85">
        <f t="shared" si="101"/>
        <v>4.4550000000000001</v>
      </c>
      <c r="S213" s="85">
        <f>Summary!C213</f>
        <v>0</v>
      </c>
      <c r="T213" s="70"/>
      <c r="U213" s="22">
        <f t="shared" si="91"/>
        <v>30</v>
      </c>
      <c r="V213" s="71">
        <f t="shared" si="92"/>
        <v>43252</v>
      </c>
      <c r="W213" s="22">
        <f t="shared" ca="1" si="93"/>
        <v>6190</v>
      </c>
      <c r="X213" s="68">
        <f>VLOOKUP($A213,[0]!Table,MATCH(X$4,[0]!Curves,0))</f>
        <v>6.5075722591092497E-2</v>
      </c>
      <c r="Y213" s="72">
        <f t="shared" ca="1" si="94"/>
        <v>0.3378020553488264</v>
      </c>
      <c r="Z213" s="22">
        <f t="shared" si="95"/>
        <v>0</v>
      </c>
      <c r="AA213" s="22">
        <f t="shared" si="96"/>
        <v>0</v>
      </c>
      <c r="AB213" s="73"/>
      <c r="AC213" s="62">
        <f t="shared" ca="1" si="102"/>
        <v>0</v>
      </c>
      <c r="AE213" s="62">
        <f t="shared" ca="1" si="103"/>
        <v>0</v>
      </c>
      <c r="AF213" s="62">
        <f t="shared" ca="1" si="104"/>
        <v>0</v>
      </c>
      <c r="AG213" s="62">
        <f t="shared" ca="1" si="105"/>
        <v>0</v>
      </c>
    </row>
    <row r="214" spans="1:33" ht="12" customHeight="1">
      <c r="A214" s="65">
        <f t="shared" si="97"/>
        <v>43282</v>
      </c>
      <c r="B214" s="66">
        <f>Summary!B214</f>
        <v>0</v>
      </c>
      <c r="C214" s="74"/>
      <c r="D214" s="67">
        <f t="shared" si="88"/>
        <v>0</v>
      </c>
      <c r="E214" s="56">
        <f t="shared" si="89"/>
        <v>0</v>
      </c>
      <c r="F214" s="56">
        <f t="shared" ca="1" si="90"/>
        <v>0</v>
      </c>
      <c r="G214" s="68">
        <f>VLOOKUP($A214,[0]!Table,MATCH(G$4,[0]!Curves,0))</f>
        <v>4.4870000000000001</v>
      </c>
      <c r="H214" s="69">
        <f t="shared" si="106"/>
        <v>4.4870000000000001</v>
      </c>
      <c r="I214" s="68">
        <f t="shared" si="107"/>
        <v>4.4870000000000001</v>
      </c>
      <c r="J214" s="68">
        <v>0</v>
      </c>
      <c r="K214" s="69">
        <f t="shared" si="98"/>
        <v>0</v>
      </c>
      <c r="L214" s="85">
        <f t="shared" si="108"/>
        <v>0</v>
      </c>
      <c r="M214" s="68" t="e">
        <f>VLOOKUP($A214,[0]!Table,MATCH(M$4,[0]!Curves,0))</f>
        <v>#N/A</v>
      </c>
      <c r="N214" s="69" t="e">
        <f t="shared" si="99"/>
        <v>#N/A</v>
      </c>
      <c r="O214" s="85" t="e">
        <f t="shared" si="109"/>
        <v>#N/A</v>
      </c>
      <c r="P214" s="60"/>
      <c r="Q214" s="85">
        <f t="shared" si="100"/>
        <v>4.4870000000000001</v>
      </c>
      <c r="R214" s="85">
        <f t="shared" si="101"/>
        <v>4.4870000000000001</v>
      </c>
      <c r="S214" s="85">
        <f>Summary!C214</f>
        <v>0</v>
      </c>
      <c r="T214" s="70"/>
      <c r="U214" s="22">
        <f t="shared" si="91"/>
        <v>31</v>
      </c>
      <c r="V214" s="71">
        <f t="shared" si="92"/>
        <v>43282</v>
      </c>
      <c r="W214" s="22">
        <f t="shared" ca="1" si="93"/>
        <v>6220</v>
      </c>
      <c r="X214" s="68">
        <f>VLOOKUP($A214,[0]!Table,MATCH(X$4,[0]!Curves,0))</f>
        <v>6.5117227376453105E-2</v>
      </c>
      <c r="Y214" s="72">
        <f t="shared" ca="1" si="94"/>
        <v>0.33579996952804425</v>
      </c>
      <c r="Z214" s="22">
        <f t="shared" si="95"/>
        <v>0</v>
      </c>
      <c r="AA214" s="22">
        <f t="shared" si="96"/>
        <v>0</v>
      </c>
      <c r="AB214" s="73"/>
      <c r="AC214" s="62">
        <f t="shared" ca="1" si="102"/>
        <v>0</v>
      </c>
      <c r="AE214" s="62">
        <f t="shared" ca="1" si="103"/>
        <v>0</v>
      </c>
      <c r="AF214" s="62">
        <f t="shared" ca="1" si="104"/>
        <v>0</v>
      </c>
      <c r="AG214" s="62">
        <f t="shared" ca="1" si="105"/>
        <v>0</v>
      </c>
    </row>
    <row r="215" spans="1:33" ht="12" customHeight="1">
      <c r="A215" s="65">
        <f t="shared" si="97"/>
        <v>43313</v>
      </c>
      <c r="B215" s="66">
        <f>Summary!B215</f>
        <v>0</v>
      </c>
      <c r="C215" s="74"/>
      <c r="D215" s="67">
        <f t="shared" si="88"/>
        <v>0</v>
      </c>
      <c r="E215" s="56">
        <f t="shared" si="89"/>
        <v>0</v>
      </c>
      <c r="F215" s="56">
        <f t="shared" ca="1" si="90"/>
        <v>0</v>
      </c>
      <c r="G215" s="68">
        <f>VLOOKUP($A215,[0]!Table,MATCH(G$4,[0]!Curves,0))</f>
        <v>4.5360000000000005</v>
      </c>
      <c r="H215" s="69">
        <f t="shared" si="106"/>
        <v>4.5360000000000005</v>
      </c>
      <c r="I215" s="68">
        <f t="shared" si="107"/>
        <v>4.5360000000000005</v>
      </c>
      <c r="J215" s="68">
        <v>0</v>
      </c>
      <c r="K215" s="69">
        <f t="shared" si="98"/>
        <v>0</v>
      </c>
      <c r="L215" s="85">
        <f t="shared" si="108"/>
        <v>0</v>
      </c>
      <c r="M215" s="68" t="e">
        <f>VLOOKUP($A215,[0]!Table,MATCH(M$4,[0]!Curves,0))</f>
        <v>#N/A</v>
      </c>
      <c r="N215" s="69" t="e">
        <f t="shared" si="99"/>
        <v>#N/A</v>
      </c>
      <c r="O215" s="85" t="e">
        <f t="shared" si="109"/>
        <v>#N/A</v>
      </c>
      <c r="P215" s="60"/>
      <c r="Q215" s="85">
        <f t="shared" si="100"/>
        <v>4.5360000000000005</v>
      </c>
      <c r="R215" s="85">
        <f t="shared" si="101"/>
        <v>4.5360000000000005</v>
      </c>
      <c r="S215" s="85">
        <f>Summary!C215</f>
        <v>0</v>
      </c>
      <c r="T215" s="70"/>
      <c r="U215" s="22">
        <f t="shared" si="91"/>
        <v>31</v>
      </c>
      <c r="V215" s="71">
        <f t="shared" si="92"/>
        <v>43313</v>
      </c>
      <c r="W215" s="22">
        <f t="shared" ca="1" si="93"/>
        <v>6251</v>
      </c>
      <c r="X215" s="68">
        <f>VLOOKUP($A215,[0]!Table,MATCH(X$4,[0]!Curves,0))</f>
        <v>6.5160115655258796E-2</v>
      </c>
      <c r="Y215" s="72">
        <f t="shared" ca="1" si="94"/>
        <v>0.33374130224065418</v>
      </c>
      <c r="Z215" s="22">
        <f t="shared" si="95"/>
        <v>0</v>
      </c>
      <c r="AA215" s="22">
        <f t="shared" si="96"/>
        <v>0</v>
      </c>
      <c r="AB215" s="73"/>
      <c r="AC215" s="62">
        <f t="shared" ca="1" si="102"/>
        <v>0</v>
      </c>
      <c r="AE215" s="62">
        <f t="shared" ca="1" si="103"/>
        <v>0</v>
      </c>
      <c r="AF215" s="62">
        <f t="shared" ca="1" si="104"/>
        <v>0</v>
      </c>
      <c r="AG215" s="62">
        <f t="shared" ca="1" si="105"/>
        <v>0</v>
      </c>
    </row>
    <row r="216" spans="1:33" ht="12" customHeight="1">
      <c r="A216" s="65">
        <f t="shared" si="97"/>
        <v>43344</v>
      </c>
      <c r="B216" s="66">
        <f>Summary!B216</f>
        <v>0</v>
      </c>
      <c r="C216" s="74"/>
      <c r="D216" s="67">
        <f t="shared" si="88"/>
        <v>0</v>
      </c>
      <c r="E216" s="56">
        <f t="shared" si="89"/>
        <v>0</v>
      </c>
      <c r="F216" s="56">
        <f t="shared" ca="1" si="90"/>
        <v>0</v>
      </c>
      <c r="G216" s="68">
        <f>VLOOKUP($A216,[0]!Table,MATCH(G$4,[0]!Curves,0))</f>
        <v>4.5510000000000002</v>
      </c>
      <c r="H216" s="69">
        <f t="shared" si="106"/>
        <v>4.5510000000000002</v>
      </c>
      <c r="I216" s="68">
        <f t="shared" si="107"/>
        <v>4.5510000000000002</v>
      </c>
      <c r="J216" s="68">
        <v>0</v>
      </c>
      <c r="K216" s="69">
        <f t="shared" si="98"/>
        <v>0</v>
      </c>
      <c r="L216" s="85">
        <f t="shared" si="108"/>
        <v>0</v>
      </c>
      <c r="M216" s="68" t="e">
        <f>VLOOKUP($A216,[0]!Table,MATCH(M$4,[0]!Curves,0))</f>
        <v>#N/A</v>
      </c>
      <c r="N216" s="69" t="e">
        <f t="shared" si="99"/>
        <v>#N/A</v>
      </c>
      <c r="O216" s="85" t="e">
        <f t="shared" si="109"/>
        <v>#N/A</v>
      </c>
      <c r="P216" s="60"/>
      <c r="Q216" s="85">
        <f t="shared" si="100"/>
        <v>4.5510000000000002</v>
      </c>
      <c r="R216" s="85">
        <f t="shared" si="101"/>
        <v>4.5510000000000002</v>
      </c>
      <c r="S216" s="85">
        <f>Summary!C216</f>
        <v>0</v>
      </c>
      <c r="T216" s="70"/>
      <c r="U216" s="22">
        <f t="shared" si="91"/>
        <v>30</v>
      </c>
      <c r="V216" s="71">
        <f t="shared" si="92"/>
        <v>43344</v>
      </c>
      <c r="W216" s="22">
        <f t="shared" ca="1" si="93"/>
        <v>6282</v>
      </c>
      <c r="X216" s="68">
        <f>VLOOKUP($A216,[0]!Table,MATCH(X$4,[0]!Curves,0))</f>
        <v>6.5203003934673806E-2</v>
      </c>
      <c r="Y216" s="72">
        <f t="shared" ca="1" si="94"/>
        <v>0.3316929221957633</v>
      </c>
      <c r="Z216" s="22">
        <f t="shared" si="95"/>
        <v>0</v>
      </c>
      <c r="AA216" s="22">
        <f t="shared" si="96"/>
        <v>0</v>
      </c>
      <c r="AB216" s="73"/>
      <c r="AC216" s="62">
        <f t="shared" ca="1" si="102"/>
        <v>0</v>
      </c>
      <c r="AE216" s="62">
        <f t="shared" ca="1" si="103"/>
        <v>0</v>
      </c>
      <c r="AF216" s="62">
        <f t="shared" ca="1" si="104"/>
        <v>0</v>
      </c>
      <c r="AG216" s="62">
        <f t="shared" ca="1" si="105"/>
        <v>0</v>
      </c>
    </row>
    <row r="217" spans="1:33" ht="12" customHeight="1">
      <c r="A217" s="65">
        <f t="shared" si="97"/>
        <v>43374</v>
      </c>
      <c r="B217" s="66">
        <f>Summary!B217</f>
        <v>0</v>
      </c>
      <c r="C217" s="74"/>
      <c r="D217" s="67">
        <f t="shared" si="88"/>
        <v>0</v>
      </c>
      <c r="E217" s="56">
        <f t="shared" si="89"/>
        <v>0</v>
      </c>
      <c r="F217" s="56">
        <f t="shared" ca="1" si="90"/>
        <v>0</v>
      </c>
      <c r="G217" s="68">
        <f>VLOOKUP($A217,[0]!Table,MATCH(G$4,[0]!Curves,0))</f>
        <v>4.58</v>
      </c>
      <c r="H217" s="69">
        <f t="shared" si="106"/>
        <v>4.58</v>
      </c>
      <c r="I217" s="68">
        <f t="shared" si="107"/>
        <v>4.58</v>
      </c>
      <c r="J217" s="68">
        <v>0</v>
      </c>
      <c r="K217" s="69">
        <f t="shared" si="98"/>
        <v>0</v>
      </c>
      <c r="L217" s="85">
        <f t="shared" si="108"/>
        <v>0</v>
      </c>
      <c r="M217" s="68" t="e">
        <f>VLOOKUP($A217,[0]!Table,MATCH(M$4,[0]!Curves,0))</f>
        <v>#N/A</v>
      </c>
      <c r="N217" s="69" t="e">
        <f t="shared" si="99"/>
        <v>#N/A</v>
      </c>
      <c r="O217" s="85" t="e">
        <f t="shared" si="109"/>
        <v>#N/A</v>
      </c>
      <c r="P217" s="60"/>
      <c r="Q217" s="85">
        <f t="shared" si="100"/>
        <v>4.58</v>
      </c>
      <c r="R217" s="85">
        <f t="shared" si="101"/>
        <v>4.58</v>
      </c>
      <c r="S217" s="85">
        <f>Summary!C217</f>
        <v>0</v>
      </c>
      <c r="T217" s="70"/>
      <c r="U217" s="22">
        <f t="shared" si="91"/>
        <v>31</v>
      </c>
      <c r="V217" s="71">
        <f t="shared" si="92"/>
        <v>43374</v>
      </c>
      <c r="W217" s="22">
        <f t="shared" ca="1" si="93"/>
        <v>6312</v>
      </c>
      <c r="X217" s="68">
        <f>VLOOKUP($A217,[0]!Table,MATCH(X$4,[0]!Curves,0))</f>
        <v>6.5244508721785902E-2</v>
      </c>
      <c r="Y217" s="72">
        <f t="shared" ca="1" si="94"/>
        <v>0.32972038141433935</v>
      </c>
      <c r="Z217" s="22">
        <f t="shared" si="95"/>
        <v>0</v>
      </c>
      <c r="AA217" s="22">
        <f t="shared" si="96"/>
        <v>0</v>
      </c>
      <c r="AB217" s="73"/>
      <c r="AC217" s="62">
        <f t="shared" ca="1" si="102"/>
        <v>0</v>
      </c>
      <c r="AE217" s="62">
        <f t="shared" ca="1" si="103"/>
        <v>0</v>
      </c>
      <c r="AF217" s="62">
        <f t="shared" ca="1" si="104"/>
        <v>0</v>
      </c>
      <c r="AG217" s="62">
        <f t="shared" ca="1" si="105"/>
        <v>0</v>
      </c>
    </row>
    <row r="218" spans="1:33" ht="12" customHeight="1">
      <c r="A218" s="65">
        <f t="shared" si="97"/>
        <v>43405</v>
      </c>
      <c r="B218" s="66">
        <f>Summary!B218</f>
        <v>0</v>
      </c>
      <c r="C218" s="74"/>
      <c r="D218" s="67">
        <f t="shared" si="88"/>
        <v>0</v>
      </c>
      <c r="E218" s="56">
        <f t="shared" si="89"/>
        <v>0</v>
      </c>
      <c r="F218" s="56">
        <f t="shared" ca="1" si="90"/>
        <v>0</v>
      </c>
      <c r="G218" s="68">
        <f>VLOOKUP($A218,[0]!Table,MATCH(G$4,[0]!Curves,0))</f>
        <v>4.72</v>
      </c>
      <c r="H218" s="69">
        <f t="shared" si="106"/>
        <v>4.72</v>
      </c>
      <c r="I218" s="68">
        <f t="shared" si="107"/>
        <v>4.72</v>
      </c>
      <c r="J218" s="68">
        <v>0</v>
      </c>
      <c r="K218" s="69">
        <f t="shared" si="98"/>
        <v>0</v>
      </c>
      <c r="L218" s="85">
        <f t="shared" si="108"/>
        <v>0</v>
      </c>
      <c r="M218" s="68" t="e">
        <f>VLOOKUP($A218,[0]!Table,MATCH(M$4,[0]!Curves,0))</f>
        <v>#N/A</v>
      </c>
      <c r="N218" s="69" t="e">
        <f t="shared" si="99"/>
        <v>#N/A</v>
      </c>
      <c r="O218" s="85" t="e">
        <f t="shared" si="109"/>
        <v>#N/A</v>
      </c>
      <c r="P218" s="60"/>
      <c r="Q218" s="85">
        <f t="shared" si="100"/>
        <v>4.72</v>
      </c>
      <c r="R218" s="85">
        <f t="shared" si="101"/>
        <v>4.72</v>
      </c>
      <c r="S218" s="85">
        <f>Summary!C218</f>
        <v>0</v>
      </c>
      <c r="T218" s="70"/>
      <c r="U218" s="22">
        <f t="shared" si="91"/>
        <v>30</v>
      </c>
      <c r="V218" s="71">
        <f t="shared" si="92"/>
        <v>43405</v>
      </c>
      <c r="W218" s="22">
        <f t="shared" ca="1" si="93"/>
        <v>6343</v>
      </c>
      <c r="X218" s="68">
        <f>VLOOKUP($A218,[0]!Table,MATCH(X$4,[0]!Curves,0))</f>
        <v>6.5287397002400396E-2</v>
      </c>
      <c r="Y218" s="72">
        <f t="shared" ca="1" si="94"/>
        <v>0.32769214375645472</v>
      </c>
      <c r="Z218" s="22">
        <f t="shared" si="95"/>
        <v>0</v>
      </c>
      <c r="AA218" s="22">
        <f t="shared" si="96"/>
        <v>0</v>
      </c>
      <c r="AB218" s="73"/>
      <c r="AC218" s="62">
        <f t="shared" ca="1" si="102"/>
        <v>0</v>
      </c>
      <c r="AE218" s="62">
        <f t="shared" ca="1" si="103"/>
        <v>0</v>
      </c>
      <c r="AF218" s="62">
        <f t="shared" ca="1" si="104"/>
        <v>0</v>
      </c>
      <c r="AG218" s="62">
        <f t="shared" ca="1" si="105"/>
        <v>0</v>
      </c>
    </row>
    <row r="219" spans="1:33" ht="12" customHeight="1">
      <c r="A219" s="65">
        <f t="shared" si="97"/>
        <v>43435</v>
      </c>
      <c r="B219" s="66">
        <f>Summary!B219</f>
        <v>0</v>
      </c>
      <c r="C219" s="74"/>
      <c r="D219" s="67">
        <f t="shared" si="88"/>
        <v>0</v>
      </c>
      <c r="E219" s="56">
        <f t="shared" si="89"/>
        <v>0</v>
      </c>
      <c r="F219" s="56">
        <f t="shared" ca="1" si="90"/>
        <v>0</v>
      </c>
      <c r="G219" s="68">
        <f>VLOOKUP($A219,[0]!Table,MATCH(G$4,[0]!Curves,0))</f>
        <v>4.8600000000000003</v>
      </c>
      <c r="H219" s="69">
        <f t="shared" si="106"/>
        <v>4.8600000000000003</v>
      </c>
      <c r="I219" s="68">
        <f t="shared" si="107"/>
        <v>4.8600000000000003</v>
      </c>
      <c r="J219" s="68">
        <v>0</v>
      </c>
      <c r="K219" s="69">
        <f t="shared" si="98"/>
        <v>0</v>
      </c>
      <c r="L219" s="85">
        <f t="shared" si="108"/>
        <v>0</v>
      </c>
      <c r="M219" s="68" t="e">
        <f>VLOOKUP($A219,[0]!Table,MATCH(M$4,[0]!Curves,0))</f>
        <v>#N/A</v>
      </c>
      <c r="N219" s="69" t="e">
        <f t="shared" si="99"/>
        <v>#N/A</v>
      </c>
      <c r="O219" s="85" t="e">
        <f t="shared" si="109"/>
        <v>#N/A</v>
      </c>
      <c r="P219" s="60"/>
      <c r="Q219" s="85">
        <f t="shared" si="100"/>
        <v>4.8600000000000003</v>
      </c>
      <c r="R219" s="85">
        <f t="shared" si="101"/>
        <v>4.8600000000000003</v>
      </c>
      <c r="S219" s="85">
        <f>Summary!C219</f>
        <v>0</v>
      </c>
      <c r="T219" s="70"/>
      <c r="U219" s="22">
        <f t="shared" si="91"/>
        <v>31</v>
      </c>
      <c r="V219" s="71">
        <f t="shared" si="92"/>
        <v>43435</v>
      </c>
      <c r="W219" s="22">
        <f t="shared" ca="1" si="93"/>
        <v>6373</v>
      </c>
      <c r="X219" s="68">
        <f>VLOOKUP($A219,[0]!Table,MATCH(X$4,[0]!Curves,0))</f>
        <v>6.5328901790672897E-2</v>
      </c>
      <c r="Y219" s="72">
        <f t="shared" ca="1" si="94"/>
        <v>0.32573903126821246</v>
      </c>
      <c r="Z219" s="22">
        <f t="shared" si="95"/>
        <v>0</v>
      </c>
      <c r="AA219" s="22">
        <f t="shared" si="96"/>
        <v>0</v>
      </c>
      <c r="AB219" s="73"/>
      <c r="AC219" s="62">
        <f t="shared" ca="1" si="102"/>
        <v>0</v>
      </c>
      <c r="AE219" s="62">
        <f t="shared" ca="1" si="103"/>
        <v>0</v>
      </c>
      <c r="AF219" s="62">
        <f t="shared" ca="1" si="104"/>
        <v>0</v>
      </c>
      <c r="AG219" s="62">
        <f t="shared" ca="1" si="105"/>
        <v>0</v>
      </c>
    </row>
    <row r="220" spans="1:33" ht="12" customHeight="1">
      <c r="A220" s="65">
        <f t="shared" si="97"/>
        <v>43466</v>
      </c>
      <c r="B220" s="66">
        <f>Summary!B220</f>
        <v>0</v>
      </c>
      <c r="C220" s="74"/>
      <c r="D220" s="67">
        <f t="shared" si="88"/>
        <v>0</v>
      </c>
      <c r="E220" s="56">
        <f t="shared" si="89"/>
        <v>0</v>
      </c>
      <c r="F220" s="56">
        <f t="shared" ca="1" si="90"/>
        <v>0</v>
      </c>
      <c r="G220" s="68">
        <f>VLOOKUP($A220,[0]!Table,MATCH(G$4,[0]!Curves,0))</f>
        <v>4.9850000000000003</v>
      </c>
      <c r="H220" s="69">
        <f t="shared" si="106"/>
        <v>4.9850000000000003</v>
      </c>
      <c r="I220" s="68">
        <f t="shared" si="107"/>
        <v>4.9850000000000003</v>
      </c>
      <c r="J220" s="68">
        <v>0</v>
      </c>
      <c r="K220" s="69">
        <f t="shared" si="98"/>
        <v>0</v>
      </c>
      <c r="L220" s="85">
        <f t="shared" si="108"/>
        <v>0</v>
      </c>
      <c r="M220" s="68" t="e">
        <f>VLOOKUP($A220,[0]!Table,MATCH(M$4,[0]!Curves,0))</f>
        <v>#N/A</v>
      </c>
      <c r="N220" s="69" t="e">
        <f t="shared" si="99"/>
        <v>#N/A</v>
      </c>
      <c r="O220" s="85" t="e">
        <f t="shared" si="109"/>
        <v>#N/A</v>
      </c>
      <c r="P220" s="60"/>
      <c r="Q220" s="85">
        <f t="shared" si="100"/>
        <v>4.9850000000000003</v>
      </c>
      <c r="R220" s="85">
        <f t="shared" si="101"/>
        <v>4.9850000000000003</v>
      </c>
      <c r="S220" s="85">
        <f>Summary!C220</f>
        <v>0</v>
      </c>
      <c r="T220" s="70"/>
      <c r="U220" s="22">
        <f t="shared" si="91"/>
        <v>31</v>
      </c>
      <c r="V220" s="71">
        <f t="shared" si="92"/>
        <v>43466</v>
      </c>
      <c r="W220" s="22">
        <f t="shared" ca="1" si="93"/>
        <v>6404</v>
      </c>
      <c r="X220" s="68">
        <f>VLOOKUP($A220,[0]!Table,MATCH(X$4,[0]!Curves,0))</f>
        <v>6.5371790072486807E-2</v>
      </c>
      <c r="Y220" s="72">
        <f t="shared" ca="1" si="94"/>
        <v>0.32373080302012391</v>
      </c>
      <c r="Z220" s="22">
        <f t="shared" si="95"/>
        <v>0</v>
      </c>
      <c r="AA220" s="22">
        <f t="shared" si="96"/>
        <v>0</v>
      </c>
      <c r="AB220" s="73"/>
      <c r="AC220" s="62">
        <f t="shared" ca="1" si="102"/>
        <v>0</v>
      </c>
      <c r="AE220" s="62">
        <f t="shared" ca="1" si="103"/>
        <v>0</v>
      </c>
      <c r="AF220" s="62">
        <f t="shared" ca="1" si="104"/>
        <v>0</v>
      </c>
      <c r="AG220" s="62">
        <f t="shared" ca="1" si="105"/>
        <v>0</v>
      </c>
    </row>
    <row r="221" spans="1:33" ht="12" customHeight="1">
      <c r="A221" s="65">
        <f t="shared" si="97"/>
        <v>43497</v>
      </c>
      <c r="B221" s="66">
        <f>Summary!B221</f>
        <v>0</v>
      </c>
      <c r="C221" s="74"/>
      <c r="D221" s="67">
        <f t="shared" si="88"/>
        <v>0</v>
      </c>
      <c r="E221" s="56">
        <f t="shared" si="89"/>
        <v>0</v>
      </c>
      <c r="F221" s="56">
        <f t="shared" ca="1" si="90"/>
        <v>0</v>
      </c>
      <c r="G221" s="68">
        <f>VLOOKUP($A221,[0]!Table,MATCH(G$4,[0]!Curves,0))</f>
        <v>4.867</v>
      </c>
      <c r="H221" s="69">
        <f t="shared" si="106"/>
        <v>4.867</v>
      </c>
      <c r="I221" s="68">
        <f t="shared" si="107"/>
        <v>4.867</v>
      </c>
      <c r="J221" s="68">
        <v>0</v>
      </c>
      <c r="K221" s="69">
        <f t="shared" si="98"/>
        <v>0</v>
      </c>
      <c r="L221" s="85">
        <f t="shared" si="108"/>
        <v>0</v>
      </c>
      <c r="M221" s="68" t="e">
        <f>VLOOKUP($A221,[0]!Table,MATCH(M$4,[0]!Curves,0))</f>
        <v>#N/A</v>
      </c>
      <c r="N221" s="69" t="e">
        <f t="shared" si="99"/>
        <v>#N/A</v>
      </c>
      <c r="O221" s="85" t="e">
        <f t="shared" si="109"/>
        <v>#N/A</v>
      </c>
      <c r="P221" s="60"/>
      <c r="Q221" s="85">
        <f t="shared" si="100"/>
        <v>4.867</v>
      </c>
      <c r="R221" s="85">
        <f t="shared" si="101"/>
        <v>4.867</v>
      </c>
      <c r="S221" s="85">
        <f>Summary!C221</f>
        <v>0</v>
      </c>
      <c r="T221" s="70"/>
      <c r="U221" s="22">
        <f t="shared" si="91"/>
        <v>28</v>
      </c>
      <c r="V221" s="71">
        <f t="shared" si="92"/>
        <v>43497</v>
      </c>
      <c r="W221" s="22">
        <f t="shared" ca="1" si="93"/>
        <v>6435</v>
      </c>
      <c r="X221" s="68">
        <f>VLOOKUP($A221,[0]!Table,MATCH(X$4,[0]!Curves,0))</f>
        <v>6.5414678354911007E-2</v>
      </c>
      <c r="Y221" s="72">
        <f t="shared" ca="1" si="94"/>
        <v>0.32173269251780762</v>
      </c>
      <c r="Z221" s="22">
        <f t="shared" si="95"/>
        <v>0</v>
      </c>
      <c r="AA221" s="22">
        <f t="shared" si="96"/>
        <v>0</v>
      </c>
      <c r="AB221" s="73"/>
      <c r="AC221" s="62">
        <f t="shared" ca="1" si="102"/>
        <v>0</v>
      </c>
      <c r="AE221" s="62">
        <f t="shared" ca="1" si="103"/>
        <v>0</v>
      </c>
      <c r="AF221" s="62">
        <f t="shared" ca="1" si="104"/>
        <v>0</v>
      </c>
      <c r="AG221" s="62">
        <f t="shared" ca="1" si="105"/>
        <v>0</v>
      </c>
    </row>
    <row r="222" spans="1:33" ht="12" customHeight="1">
      <c r="A222" s="65">
        <f t="shared" si="97"/>
        <v>43525</v>
      </c>
      <c r="B222" s="66">
        <f>Summary!B222</f>
        <v>0</v>
      </c>
      <c r="C222" s="74"/>
      <c r="D222" s="67">
        <f t="shared" si="88"/>
        <v>0</v>
      </c>
      <c r="E222" s="56">
        <f t="shared" si="89"/>
        <v>0</v>
      </c>
      <c r="F222" s="56">
        <f t="shared" ca="1" si="90"/>
        <v>0</v>
      </c>
      <c r="G222" s="68">
        <f>VLOOKUP($A222,[0]!Table,MATCH(G$4,[0]!Curves,0))</f>
        <v>4.734</v>
      </c>
      <c r="H222" s="69">
        <f t="shared" si="106"/>
        <v>4.734</v>
      </c>
      <c r="I222" s="68">
        <f t="shared" si="107"/>
        <v>4.734</v>
      </c>
      <c r="J222" s="68">
        <v>0</v>
      </c>
      <c r="K222" s="69">
        <f t="shared" si="98"/>
        <v>0</v>
      </c>
      <c r="L222" s="85">
        <f t="shared" si="108"/>
        <v>0</v>
      </c>
      <c r="M222" s="68" t="e">
        <f>VLOOKUP($A222,[0]!Table,MATCH(M$4,[0]!Curves,0))</f>
        <v>#N/A</v>
      </c>
      <c r="N222" s="69" t="e">
        <f t="shared" si="99"/>
        <v>#N/A</v>
      </c>
      <c r="O222" s="85" t="e">
        <f t="shared" si="109"/>
        <v>#N/A</v>
      </c>
      <c r="P222" s="60"/>
      <c r="Q222" s="85">
        <f t="shared" si="100"/>
        <v>4.734</v>
      </c>
      <c r="R222" s="85">
        <f t="shared" si="101"/>
        <v>4.734</v>
      </c>
      <c r="S222" s="85">
        <f>Summary!C222</f>
        <v>0</v>
      </c>
      <c r="T222" s="70"/>
      <c r="U222" s="22">
        <f t="shared" si="91"/>
        <v>31</v>
      </c>
      <c r="V222" s="71">
        <f t="shared" si="92"/>
        <v>43525</v>
      </c>
      <c r="W222" s="22">
        <f t="shared" ca="1" si="93"/>
        <v>6463</v>
      </c>
      <c r="X222" s="68">
        <f>VLOOKUP($A222,[0]!Table,MATCH(X$4,[0]!Curves,0))</f>
        <v>6.5453416158914604E-2</v>
      </c>
      <c r="Y222" s="72">
        <f t="shared" ca="1" si="94"/>
        <v>0.3199366153915657</v>
      </c>
      <c r="Z222" s="22">
        <f t="shared" si="95"/>
        <v>0</v>
      </c>
      <c r="AA222" s="22">
        <f t="shared" si="96"/>
        <v>0</v>
      </c>
      <c r="AB222" s="73"/>
      <c r="AC222" s="62">
        <f t="shared" ca="1" si="102"/>
        <v>0</v>
      </c>
      <c r="AE222" s="62">
        <f t="shared" ca="1" si="103"/>
        <v>0</v>
      </c>
      <c r="AF222" s="62">
        <f t="shared" ca="1" si="104"/>
        <v>0</v>
      </c>
      <c r="AG222" s="62">
        <f t="shared" ca="1" si="105"/>
        <v>0</v>
      </c>
    </row>
    <row r="223" spans="1:33" ht="12" customHeight="1">
      <c r="A223" s="65">
        <f t="shared" si="97"/>
        <v>43556</v>
      </c>
      <c r="B223" s="66">
        <f>Summary!B223</f>
        <v>0</v>
      </c>
      <c r="C223" s="74"/>
      <c r="D223" s="67">
        <f t="shared" si="88"/>
        <v>0</v>
      </c>
      <c r="E223" s="56">
        <f t="shared" si="89"/>
        <v>0</v>
      </c>
      <c r="F223" s="56">
        <f t="shared" ca="1" si="90"/>
        <v>0</v>
      </c>
      <c r="G223" s="68">
        <f>VLOOKUP($A223,[0]!Table,MATCH(G$4,[0]!Curves,0))</f>
        <v>4.5140000000000002</v>
      </c>
      <c r="H223" s="69">
        <f t="shared" si="106"/>
        <v>4.5140000000000002</v>
      </c>
      <c r="I223" s="68">
        <f t="shared" si="107"/>
        <v>4.5140000000000002</v>
      </c>
      <c r="J223" s="68">
        <v>0</v>
      </c>
      <c r="K223" s="69">
        <f t="shared" si="98"/>
        <v>0</v>
      </c>
      <c r="L223" s="85">
        <f t="shared" si="108"/>
        <v>0</v>
      </c>
      <c r="M223" s="68" t="e">
        <f>VLOOKUP($A223,[0]!Table,MATCH(M$4,[0]!Curves,0))</f>
        <v>#N/A</v>
      </c>
      <c r="N223" s="69" t="e">
        <f t="shared" si="99"/>
        <v>#N/A</v>
      </c>
      <c r="O223" s="85" t="e">
        <f t="shared" si="109"/>
        <v>#N/A</v>
      </c>
      <c r="P223" s="60"/>
      <c r="Q223" s="85">
        <f t="shared" si="100"/>
        <v>4.5140000000000002</v>
      </c>
      <c r="R223" s="85">
        <f t="shared" si="101"/>
        <v>4.5140000000000002</v>
      </c>
      <c r="S223" s="85">
        <f>Summary!C223</f>
        <v>0</v>
      </c>
      <c r="T223" s="70"/>
      <c r="U223" s="22">
        <f t="shared" si="91"/>
        <v>30</v>
      </c>
      <c r="V223" s="71">
        <f t="shared" si="92"/>
        <v>43556</v>
      </c>
      <c r="W223" s="22">
        <f t="shared" ca="1" si="93"/>
        <v>6494</v>
      </c>
      <c r="X223" s="68">
        <f>VLOOKUP($A223,[0]!Table,MATCH(X$4,[0]!Curves,0))</f>
        <v>6.5496304442498807E-2</v>
      </c>
      <c r="Y223" s="72">
        <f t="shared" ca="1" si="94"/>
        <v>0.31795766633398326</v>
      </c>
      <c r="Z223" s="22">
        <f t="shared" si="95"/>
        <v>0</v>
      </c>
      <c r="AA223" s="22">
        <f t="shared" si="96"/>
        <v>0</v>
      </c>
      <c r="AB223" s="73"/>
      <c r="AC223" s="62">
        <f t="shared" ca="1" si="102"/>
        <v>0</v>
      </c>
      <c r="AE223" s="62">
        <f t="shared" ca="1" si="103"/>
        <v>0</v>
      </c>
      <c r="AF223" s="62">
        <f t="shared" ca="1" si="104"/>
        <v>0</v>
      </c>
      <c r="AG223" s="62">
        <f t="shared" ca="1" si="105"/>
        <v>0</v>
      </c>
    </row>
    <row r="224" spans="1:33" ht="12" customHeight="1">
      <c r="A224" s="65">
        <f t="shared" si="97"/>
        <v>43586</v>
      </c>
      <c r="B224" s="66">
        <f>Summary!B224</f>
        <v>0</v>
      </c>
      <c r="C224" s="74"/>
      <c r="D224" s="67">
        <f t="shared" si="88"/>
        <v>0</v>
      </c>
      <c r="E224" s="56">
        <f t="shared" si="89"/>
        <v>0</v>
      </c>
      <c r="F224" s="56">
        <f t="shared" ca="1" si="90"/>
        <v>0</v>
      </c>
      <c r="G224" s="68">
        <f>VLOOKUP($A224,[0]!Table,MATCH(G$4,[0]!Curves,0))</f>
        <v>4.5040000000000004</v>
      </c>
      <c r="H224" s="69">
        <f t="shared" si="106"/>
        <v>4.5040000000000004</v>
      </c>
      <c r="I224" s="68">
        <f t="shared" si="107"/>
        <v>4.5040000000000004</v>
      </c>
      <c r="J224" s="68">
        <v>0</v>
      </c>
      <c r="K224" s="69">
        <f t="shared" si="98"/>
        <v>0</v>
      </c>
      <c r="L224" s="85">
        <f t="shared" si="108"/>
        <v>0</v>
      </c>
      <c r="M224" s="68" t="e">
        <f>VLOOKUP($A224,[0]!Table,MATCH(M$4,[0]!Curves,0))</f>
        <v>#N/A</v>
      </c>
      <c r="N224" s="69" t="e">
        <f t="shared" si="99"/>
        <v>#N/A</v>
      </c>
      <c r="O224" s="85" t="e">
        <f t="shared" si="109"/>
        <v>#N/A</v>
      </c>
      <c r="P224" s="60"/>
      <c r="Q224" s="85">
        <f t="shared" si="100"/>
        <v>4.5040000000000004</v>
      </c>
      <c r="R224" s="85">
        <f t="shared" si="101"/>
        <v>4.5040000000000004</v>
      </c>
      <c r="S224" s="85">
        <f>Summary!C224</f>
        <v>0</v>
      </c>
      <c r="T224" s="70"/>
      <c r="U224" s="22">
        <f t="shared" si="91"/>
        <v>31</v>
      </c>
      <c r="V224" s="71">
        <f t="shared" si="92"/>
        <v>43586</v>
      </c>
      <c r="W224" s="22">
        <f t="shared" ca="1" si="93"/>
        <v>6524</v>
      </c>
      <c r="X224" s="68">
        <f>VLOOKUP($A224,[0]!Table,MATCH(X$4,[0]!Curves,0))</f>
        <v>6.5537809233644495E-2</v>
      </c>
      <c r="Y224" s="72">
        <f t="shared" ca="1" si="94"/>
        <v>0.31605209317256189</v>
      </c>
      <c r="Z224" s="22">
        <f t="shared" si="95"/>
        <v>0</v>
      </c>
      <c r="AA224" s="22">
        <f t="shared" si="96"/>
        <v>0</v>
      </c>
      <c r="AB224" s="73"/>
      <c r="AC224" s="62">
        <f t="shared" ca="1" si="102"/>
        <v>0</v>
      </c>
      <c r="AE224" s="62">
        <f t="shared" ca="1" si="103"/>
        <v>0</v>
      </c>
      <c r="AF224" s="62">
        <f t="shared" ca="1" si="104"/>
        <v>0</v>
      </c>
      <c r="AG224" s="62">
        <f t="shared" ca="1" si="105"/>
        <v>0</v>
      </c>
    </row>
    <row r="225" spans="1:33" ht="12" customHeight="1">
      <c r="A225" s="65">
        <f t="shared" si="97"/>
        <v>43617</v>
      </c>
      <c r="B225" s="66">
        <f>Summary!B225</f>
        <v>0</v>
      </c>
      <c r="C225" s="74"/>
      <c r="D225" s="67">
        <f t="shared" si="88"/>
        <v>0</v>
      </c>
      <c r="E225" s="56">
        <f t="shared" si="89"/>
        <v>0</v>
      </c>
      <c r="F225" s="56">
        <f t="shared" ca="1" si="90"/>
        <v>0</v>
      </c>
      <c r="G225" s="68">
        <f>VLOOKUP($A225,[0]!Table,MATCH(G$4,[0]!Curves,0))</f>
        <v>4.54</v>
      </c>
      <c r="H225" s="69">
        <f t="shared" si="106"/>
        <v>4.54</v>
      </c>
      <c r="I225" s="68">
        <f t="shared" si="107"/>
        <v>4.54</v>
      </c>
      <c r="J225" s="68">
        <v>0</v>
      </c>
      <c r="K225" s="69">
        <f t="shared" si="98"/>
        <v>0</v>
      </c>
      <c r="L225" s="85">
        <f t="shared" si="108"/>
        <v>0</v>
      </c>
      <c r="M225" s="68" t="e">
        <f>VLOOKUP($A225,[0]!Table,MATCH(M$4,[0]!Curves,0))</f>
        <v>#N/A</v>
      </c>
      <c r="N225" s="69" t="e">
        <f t="shared" si="99"/>
        <v>#N/A</v>
      </c>
      <c r="O225" s="85" t="e">
        <f t="shared" si="109"/>
        <v>#N/A</v>
      </c>
      <c r="P225" s="60"/>
      <c r="Q225" s="85">
        <f t="shared" si="100"/>
        <v>4.54</v>
      </c>
      <c r="R225" s="85">
        <f t="shared" si="101"/>
        <v>4.54</v>
      </c>
      <c r="S225" s="85">
        <f>Summary!C225</f>
        <v>0</v>
      </c>
      <c r="T225" s="70"/>
      <c r="U225" s="22">
        <f t="shared" si="91"/>
        <v>30</v>
      </c>
      <c r="V225" s="71">
        <f t="shared" si="92"/>
        <v>43617</v>
      </c>
      <c r="W225" s="22">
        <f t="shared" ca="1" si="93"/>
        <v>6555</v>
      </c>
      <c r="X225" s="68">
        <f>VLOOKUP($A225,[0]!Table,MATCH(X$4,[0]!Curves,0))</f>
        <v>6.5580697518428099E-2</v>
      </c>
      <c r="Y225" s="72">
        <f t="shared" ca="1" si="94"/>
        <v>0.31409282425989576</v>
      </c>
      <c r="Z225" s="22">
        <f t="shared" si="95"/>
        <v>0</v>
      </c>
      <c r="AA225" s="22">
        <f t="shared" si="96"/>
        <v>0</v>
      </c>
      <c r="AB225" s="73"/>
      <c r="AC225" s="62">
        <f t="shared" ca="1" si="102"/>
        <v>0</v>
      </c>
      <c r="AE225" s="62">
        <f t="shared" ca="1" si="103"/>
        <v>0</v>
      </c>
      <c r="AF225" s="62">
        <f t="shared" ca="1" si="104"/>
        <v>0</v>
      </c>
      <c r="AG225" s="62">
        <f t="shared" ca="1" si="105"/>
        <v>0</v>
      </c>
    </row>
    <row r="226" spans="1:33" ht="12" customHeight="1">
      <c r="A226" s="65">
        <f t="shared" si="97"/>
        <v>43647</v>
      </c>
      <c r="B226" s="66">
        <f>Summary!B226</f>
        <v>0</v>
      </c>
      <c r="C226" s="74"/>
      <c r="D226" s="67">
        <f t="shared" si="88"/>
        <v>0</v>
      </c>
      <c r="E226" s="56">
        <f t="shared" si="89"/>
        <v>0</v>
      </c>
      <c r="F226" s="56">
        <f t="shared" ca="1" si="90"/>
        <v>0</v>
      </c>
      <c r="G226" s="68">
        <f>VLOOKUP($A226,[0]!Table,MATCH(G$4,[0]!Curves,0))</f>
        <v>4.5720000000000001</v>
      </c>
      <c r="H226" s="69">
        <f t="shared" si="106"/>
        <v>4.5720000000000001</v>
      </c>
      <c r="I226" s="68">
        <f t="shared" si="107"/>
        <v>4.5720000000000001</v>
      </c>
      <c r="J226" s="68">
        <v>0</v>
      </c>
      <c r="K226" s="69">
        <f t="shared" si="98"/>
        <v>0</v>
      </c>
      <c r="L226" s="85">
        <f t="shared" si="108"/>
        <v>0</v>
      </c>
      <c r="M226" s="68" t="e">
        <f>VLOOKUP($A226,[0]!Table,MATCH(M$4,[0]!Curves,0))</f>
        <v>#N/A</v>
      </c>
      <c r="N226" s="69" t="e">
        <f t="shared" si="99"/>
        <v>#N/A</v>
      </c>
      <c r="O226" s="85" t="e">
        <f t="shared" si="109"/>
        <v>#N/A</v>
      </c>
      <c r="P226" s="60"/>
      <c r="Q226" s="85">
        <f t="shared" si="100"/>
        <v>4.5720000000000001</v>
      </c>
      <c r="R226" s="85">
        <f t="shared" si="101"/>
        <v>4.5720000000000001</v>
      </c>
      <c r="S226" s="85">
        <f>Summary!C226</f>
        <v>0</v>
      </c>
      <c r="T226" s="70"/>
      <c r="U226" s="22">
        <f t="shared" si="91"/>
        <v>31</v>
      </c>
      <c r="V226" s="71">
        <f t="shared" si="92"/>
        <v>43647</v>
      </c>
      <c r="W226" s="22">
        <f t="shared" ca="1" si="93"/>
        <v>6585</v>
      </c>
      <c r="X226" s="68">
        <f>VLOOKUP($A226,[0]!Table,MATCH(X$4,[0]!Curves,0))</f>
        <v>6.5622202310734207E-2</v>
      </c>
      <c r="Y226" s="72">
        <f t="shared" ca="1" si="94"/>
        <v>0.31220623203704045</v>
      </c>
      <c r="Z226" s="22">
        <f t="shared" si="95"/>
        <v>0</v>
      </c>
      <c r="AA226" s="22">
        <f t="shared" si="96"/>
        <v>0</v>
      </c>
      <c r="AB226" s="73"/>
      <c r="AC226" s="62">
        <f t="shared" ca="1" si="102"/>
        <v>0</v>
      </c>
      <c r="AE226" s="62">
        <f t="shared" ca="1" si="103"/>
        <v>0</v>
      </c>
      <c r="AF226" s="62">
        <f t="shared" ca="1" si="104"/>
        <v>0</v>
      </c>
      <c r="AG226" s="62">
        <f t="shared" ca="1" si="105"/>
        <v>0</v>
      </c>
    </row>
    <row r="227" spans="1:33" ht="12" customHeight="1">
      <c r="A227" s="65">
        <f t="shared" si="97"/>
        <v>43678</v>
      </c>
      <c r="B227" s="66">
        <f>Summary!B227</f>
        <v>0</v>
      </c>
      <c r="C227" s="74"/>
      <c r="D227" s="67">
        <f t="shared" si="88"/>
        <v>0</v>
      </c>
      <c r="E227" s="56">
        <f t="shared" si="89"/>
        <v>0</v>
      </c>
      <c r="F227" s="56">
        <f t="shared" ca="1" si="90"/>
        <v>0</v>
      </c>
      <c r="G227" s="68">
        <f>VLOOKUP($A227,[0]!Table,MATCH(G$4,[0]!Curves,0))</f>
        <v>4.6210000000000004</v>
      </c>
      <c r="H227" s="69">
        <f t="shared" si="106"/>
        <v>4.6210000000000004</v>
      </c>
      <c r="I227" s="68">
        <f t="shared" si="107"/>
        <v>4.6210000000000004</v>
      </c>
      <c r="J227" s="68">
        <v>0</v>
      </c>
      <c r="K227" s="69">
        <f t="shared" si="98"/>
        <v>0</v>
      </c>
      <c r="L227" s="85">
        <f t="shared" si="108"/>
        <v>0</v>
      </c>
      <c r="M227" s="68" t="e">
        <f>VLOOKUP($A227,[0]!Table,MATCH(M$4,[0]!Curves,0))</f>
        <v>#N/A</v>
      </c>
      <c r="N227" s="69" t="e">
        <f t="shared" si="99"/>
        <v>#N/A</v>
      </c>
      <c r="O227" s="85" t="e">
        <f t="shared" si="109"/>
        <v>#N/A</v>
      </c>
      <c r="P227" s="60"/>
      <c r="Q227" s="85">
        <f t="shared" si="100"/>
        <v>4.6210000000000004</v>
      </c>
      <c r="R227" s="85">
        <f t="shared" si="101"/>
        <v>4.6210000000000004</v>
      </c>
      <c r="S227" s="85">
        <f>Summary!C227</f>
        <v>0</v>
      </c>
      <c r="T227" s="70"/>
      <c r="U227" s="22">
        <f t="shared" si="91"/>
        <v>31</v>
      </c>
      <c r="V227" s="71">
        <f t="shared" si="92"/>
        <v>43678</v>
      </c>
      <c r="W227" s="22">
        <f t="shared" ca="1" si="93"/>
        <v>6616</v>
      </c>
      <c r="X227" s="68">
        <f>VLOOKUP($A227,[0]!Table,MATCH(X$4,[0]!Curves,0))</f>
        <v>6.5665090596717296E-2</v>
      </c>
      <c r="Y227" s="72">
        <f t="shared" ca="1" si="94"/>
        <v>0.31026651025633117</v>
      </c>
      <c r="Z227" s="22">
        <f t="shared" si="95"/>
        <v>0</v>
      </c>
      <c r="AA227" s="22">
        <f t="shared" si="96"/>
        <v>0</v>
      </c>
      <c r="AB227" s="73"/>
      <c r="AC227" s="62">
        <f t="shared" ca="1" si="102"/>
        <v>0</v>
      </c>
      <c r="AE227" s="62">
        <f t="shared" ca="1" si="103"/>
        <v>0</v>
      </c>
      <c r="AF227" s="62">
        <f t="shared" ca="1" si="104"/>
        <v>0</v>
      </c>
      <c r="AG227" s="62">
        <f t="shared" ca="1" si="105"/>
        <v>0</v>
      </c>
    </row>
    <row r="228" spans="1:33" ht="12" customHeight="1">
      <c r="A228" s="65">
        <f t="shared" si="97"/>
        <v>43709</v>
      </c>
      <c r="B228" s="66">
        <f>Summary!B228</f>
        <v>0</v>
      </c>
      <c r="C228" s="74"/>
      <c r="D228" s="67">
        <f t="shared" si="88"/>
        <v>0</v>
      </c>
      <c r="E228" s="56">
        <f t="shared" si="89"/>
        <v>0</v>
      </c>
      <c r="F228" s="56">
        <f t="shared" ca="1" si="90"/>
        <v>0</v>
      </c>
      <c r="G228" s="68">
        <f>VLOOKUP($A228,[0]!Table,MATCH(G$4,[0]!Curves,0))</f>
        <v>4.6360000000000001</v>
      </c>
      <c r="H228" s="69">
        <f t="shared" si="106"/>
        <v>4.6360000000000001</v>
      </c>
      <c r="I228" s="68">
        <f t="shared" si="107"/>
        <v>4.6360000000000001</v>
      </c>
      <c r="J228" s="68">
        <v>0</v>
      </c>
      <c r="K228" s="69">
        <f t="shared" si="98"/>
        <v>0</v>
      </c>
      <c r="L228" s="85">
        <f t="shared" si="108"/>
        <v>0</v>
      </c>
      <c r="M228" s="68" t="e">
        <f>VLOOKUP($A228,[0]!Table,MATCH(M$4,[0]!Curves,0))</f>
        <v>#N/A</v>
      </c>
      <c r="N228" s="69" t="e">
        <f t="shared" si="99"/>
        <v>#N/A</v>
      </c>
      <c r="O228" s="85" t="e">
        <f t="shared" si="109"/>
        <v>#N/A</v>
      </c>
      <c r="P228" s="60"/>
      <c r="Q228" s="85">
        <f t="shared" si="100"/>
        <v>4.6360000000000001</v>
      </c>
      <c r="R228" s="85">
        <f t="shared" si="101"/>
        <v>4.6360000000000001</v>
      </c>
      <c r="S228" s="85">
        <f>Summary!C228</f>
        <v>0</v>
      </c>
      <c r="T228" s="70"/>
      <c r="U228" s="22">
        <f t="shared" si="91"/>
        <v>30</v>
      </c>
      <c r="V228" s="71">
        <f t="shared" si="92"/>
        <v>43709</v>
      </c>
      <c r="W228" s="22">
        <f t="shared" ca="1" si="93"/>
        <v>6647</v>
      </c>
      <c r="X228" s="68">
        <f>VLOOKUP($A228,[0]!Table,MATCH(X$4,[0]!Curves,0))</f>
        <v>6.5707978883309301E-2</v>
      </c>
      <c r="Y228" s="72">
        <f t="shared" ca="1" si="94"/>
        <v>0.30833667129604092</v>
      </c>
      <c r="Z228" s="22">
        <f t="shared" si="95"/>
        <v>0</v>
      </c>
      <c r="AA228" s="22">
        <f t="shared" si="96"/>
        <v>0</v>
      </c>
      <c r="AB228" s="73"/>
      <c r="AC228" s="62">
        <f t="shared" ca="1" si="102"/>
        <v>0</v>
      </c>
      <c r="AE228" s="62">
        <f t="shared" ca="1" si="103"/>
        <v>0</v>
      </c>
      <c r="AF228" s="62">
        <f t="shared" ca="1" si="104"/>
        <v>0</v>
      </c>
      <c r="AG228" s="62">
        <f t="shared" ca="1" si="105"/>
        <v>0</v>
      </c>
    </row>
    <row r="229" spans="1:33" ht="12" customHeight="1">
      <c r="A229" s="65">
        <f t="shared" si="97"/>
        <v>43739</v>
      </c>
      <c r="B229" s="66">
        <f>Summary!B229</f>
        <v>0</v>
      </c>
      <c r="C229" s="74"/>
      <c r="D229" s="67">
        <f t="shared" si="88"/>
        <v>0</v>
      </c>
      <c r="E229" s="56">
        <f t="shared" si="89"/>
        <v>0</v>
      </c>
      <c r="F229" s="56">
        <f t="shared" ca="1" si="90"/>
        <v>0</v>
      </c>
      <c r="G229" s="68">
        <f>VLOOKUP($A229,[0]!Table,MATCH(G$4,[0]!Curves,0))</f>
        <v>4.665</v>
      </c>
      <c r="H229" s="69">
        <f t="shared" si="106"/>
        <v>4.665</v>
      </c>
      <c r="I229" s="68">
        <f t="shared" si="107"/>
        <v>4.665</v>
      </c>
      <c r="J229" s="68">
        <v>0</v>
      </c>
      <c r="K229" s="69">
        <f t="shared" si="98"/>
        <v>0</v>
      </c>
      <c r="L229" s="85">
        <f t="shared" si="108"/>
        <v>0</v>
      </c>
      <c r="M229" s="68" t="e">
        <f>VLOOKUP($A229,[0]!Table,MATCH(M$4,[0]!Curves,0))</f>
        <v>#N/A</v>
      </c>
      <c r="N229" s="69" t="e">
        <f t="shared" si="99"/>
        <v>#N/A</v>
      </c>
      <c r="O229" s="85" t="e">
        <f t="shared" si="109"/>
        <v>#N/A</v>
      </c>
      <c r="P229" s="60"/>
      <c r="Q229" s="85">
        <f t="shared" si="100"/>
        <v>4.665</v>
      </c>
      <c r="R229" s="85">
        <f t="shared" si="101"/>
        <v>4.665</v>
      </c>
      <c r="S229" s="85">
        <f>Summary!C229</f>
        <v>0</v>
      </c>
      <c r="T229" s="70"/>
      <c r="U229" s="22">
        <f t="shared" si="91"/>
        <v>31</v>
      </c>
      <c r="V229" s="71">
        <f t="shared" si="92"/>
        <v>43739</v>
      </c>
      <c r="W229" s="22">
        <f t="shared" ca="1" si="93"/>
        <v>6677</v>
      </c>
      <c r="X229" s="68">
        <f>VLOOKUP($A229,[0]!Table,MATCH(X$4,[0]!Curves,0))</f>
        <v>6.5749483677366397E-2</v>
      </c>
      <c r="Y229" s="72">
        <f t="shared" ca="1" si="94"/>
        <v>0.30647846261974043</v>
      </c>
      <c r="Z229" s="22">
        <f t="shared" si="95"/>
        <v>0</v>
      </c>
      <c r="AA229" s="22">
        <f t="shared" si="96"/>
        <v>0</v>
      </c>
      <c r="AB229" s="73"/>
      <c r="AC229" s="62">
        <f t="shared" ca="1" si="102"/>
        <v>0</v>
      </c>
      <c r="AE229" s="62">
        <f t="shared" ca="1" si="103"/>
        <v>0</v>
      </c>
      <c r="AF229" s="62">
        <f t="shared" ca="1" si="104"/>
        <v>0</v>
      </c>
      <c r="AG229" s="62">
        <f t="shared" ca="1" si="105"/>
        <v>0</v>
      </c>
    </row>
    <row r="230" spans="1:33" ht="12" customHeight="1">
      <c r="A230" s="65">
        <f t="shared" si="97"/>
        <v>43770</v>
      </c>
      <c r="B230" s="66">
        <f>Summary!B230</f>
        <v>0</v>
      </c>
      <c r="C230" s="74"/>
      <c r="D230" s="67">
        <f t="shared" si="88"/>
        <v>0</v>
      </c>
      <c r="E230" s="56">
        <f t="shared" si="89"/>
        <v>0</v>
      </c>
      <c r="F230" s="56">
        <f t="shared" ca="1" si="90"/>
        <v>0</v>
      </c>
      <c r="G230" s="68">
        <f>VLOOKUP($A230,[0]!Table,MATCH(G$4,[0]!Curves,0))</f>
        <v>4.8049999999999997</v>
      </c>
      <c r="H230" s="69">
        <f t="shared" si="106"/>
        <v>4.8049999999999997</v>
      </c>
      <c r="I230" s="68">
        <f t="shared" ref="I230:I249" si="110">H230</f>
        <v>4.8049999999999997</v>
      </c>
      <c r="J230" s="68">
        <v>0</v>
      </c>
      <c r="K230" s="69">
        <f t="shared" si="98"/>
        <v>0</v>
      </c>
      <c r="L230" s="85">
        <f t="shared" ref="L230:L249" si="111">K230</f>
        <v>0</v>
      </c>
      <c r="M230" s="68" t="e">
        <f>VLOOKUP($A230,[0]!Table,MATCH(M$4,[0]!Curves,0))</f>
        <v>#N/A</v>
      </c>
      <c r="N230" s="69" t="e">
        <f t="shared" si="99"/>
        <v>#N/A</v>
      </c>
      <c r="O230" s="85" t="e">
        <f t="shared" ref="O230:O249" si="112">N230</f>
        <v>#N/A</v>
      </c>
      <c r="P230" s="60"/>
      <c r="Q230" s="85">
        <f t="shared" si="100"/>
        <v>4.8049999999999997</v>
      </c>
      <c r="R230" s="85">
        <f t="shared" si="101"/>
        <v>4.8049999999999997</v>
      </c>
      <c r="S230" s="85">
        <f>Summary!C230</f>
        <v>0</v>
      </c>
      <c r="T230" s="70"/>
      <c r="U230" s="22">
        <f t="shared" si="91"/>
        <v>30</v>
      </c>
      <c r="V230" s="71">
        <f t="shared" si="92"/>
        <v>43770</v>
      </c>
      <c r="W230" s="22">
        <f t="shared" ca="1" si="93"/>
        <v>6708</v>
      </c>
      <c r="X230" s="68">
        <f>VLOOKUP($A230,[0]!Table,MATCH(X$4,[0]!Curves,0))</f>
        <v>6.57923719651579E-2</v>
      </c>
      <c r="Y230" s="72">
        <f t="shared" ca="1" si="94"/>
        <v>0.30456797022884363</v>
      </c>
      <c r="Z230" s="22">
        <f t="shared" si="95"/>
        <v>0</v>
      </c>
      <c r="AA230" s="22">
        <f t="shared" si="96"/>
        <v>0</v>
      </c>
      <c r="AB230" s="73"/>
      <c r="AC230" s="62">
        <f t="shared" ca="1" si="102"/>
        <v>0</v>
      </c>
      <c r="AE230" s="62">
        <f t="shared" ca="1" si="103"/>
        <v>0</v>
      </c>
      <c r="AF230" s="62">
        <f t="shared" ca="1" si="104"/>
        <v>0</v>
      </c>
      <c r="AG230" s="62">
        <f t="shared" ca="1" si="105"/>
        <v>0</v>
      </c>
    </row>
    <row r="231" spans="1:33" ht="12" customHeight="1">
      <c r="A231" s="65">
        <f t="shared" si="97"/>
        <v>43800</v>
      </c>
      <c r="B231" s="66">
        <f>Summary!B231</f>
        <v>0</v>
      </c>
      <c r="C231" s="74"/>
      <c r="D231" s="67">
        <f t="shared" si="88"/>
        <v>0</v>
      </c>
      <c r="E231" s="56">
        <f t="shared" si="89"/>
        <v>0</v>
      </c>
      <c r="F231" s="56">
        <f t="shared" ca="1" si="90"/>
        <v>0</v>
      </c>
      <c r="G231" s="68">
        <f>VLOOKUP($A231,[0]!Table,MATCH(G$4,[0]!Curves,0))</f>
        <v>4.9450000000000003</v>
      </c>
      <c r="H231" s="69">
        <f t="shared" si="106"/>
        <v>4.9450000000000003</v>
      </c>
      <c r="I231" s="68">
        <f t="shared" si="110"/>
        <v>4.9450000000000003</v>
      </c>
      <c r="J231" s="68">
        <v>0</v>
      </c>
      <c r="K231" s="69">
        <f t="shared" si="98"/>
        <v>0</v>
      </c>
      <c r="L231" s="85">
        <f t="shared" si="111"/>
        <v>0</v>
      </c>
      <c r="M231" s="68" t="e">
        <f>VLOOKUP($A231,[0]!Table,MATCH(M$4,[0]!Curves,0))</f>
        <v>#N/A</v>
      </c>
      <c r="N231" s="69" t="e">
        <f t="shared" si="99"/>
        <v>#N/A</v>
      </c>
      <c r="O231" s="85" t="e">
        <f t="shared" si="112"/>
        <v>#N/A</v>
      </c>
      <c r="P231" s="60"/>
      <c r="Q231" s="85">
        <f t="shared" si="100"/>
        <v>4.9450000000000003</v>
      </c>
      <c r="R231" s="85">
        <f t="shared" si="101"/>
        <v>4.9450000000000003</v>
      </c>
      <c r="S231" s="85">
        <f>Summary!C231</f>
        <v>0</v>
      </c>
      <c r="T231" s="70"/>
      <c r="U231" s="22">
        <f t="shared" si="91"/>
        <v>31</v>
      </c>
      <c r="V231" s="71">
        <f t="shared" si="92"/>
        <v>43800</v>
      </c>
      <c r="W231" s="22">
        <f t="shared" ca="1" si="93"/>
        <v>6738</v>
      </c>
      <c r="X231" s="68">
        <f>VLOOKUP($A231,[0]!Table,MATCH(X$4,[0]!Curves,0))</f>
        <v>6.5833876760375401E-2</v>
      </c>
      <c r="Y231" s="72">
        <f t="shared" ca="1" si="94"/>
        <v>0.30272841971211262</v>
      </c>
      <c r="Z231" s="22">
        <f t="shared" si="95"/>
        <v>0</v>
      </c>
      <c r="AA231" s="22">
        <f t="shared" si="96"/>
        <v>0</v>
      </c>
      <c r="AB231" s="73"/>
      <c r="AC231" s="62">
        <f t="shared" ca="1" si="102"/>
        <v>0</v>
      </c>
      <c r="AE231" s="62">
        <f t="shared" ca="1" si="103"/>
        <v>0</v>
      </c>
      <c r="AF231" s="62">
        <f t="shared" ca="1" si="104"/>
        <v>0</v>
      </c>
      <c r="AG231" s="62">
        <f t="shared" ca="1" si="105"/>
        <v>0</v>
      </c>
    </row>
    <row r="232" spans="1:33" ht="12" customHeight="1">
      <c r="A232" s="65">
        <f t="shared" si="97"/>
        <v>43831</v>
      </c>
      <c r="B232" s="66">
        <f>Summary!B232</f>
        <v>0</v>
      </c>
      <c r="C232" s="74"/>
      <c r="D232" s="67">
        <f t="shared" si="88"/>
        <v>0</v>
      </c>
      <c r="E232" s="56">
        <f t="shared" si="89"/>
        <v>0</v>
      </c>
      <c r="F232" s="56">
        <f t="shared" ca="1" si="90"/>
        <v>0</v>
      </c>
      <c r="G232" s="68">
        <f>VLOOKUP($A232,[0]!Table,MATCH(G$4,[0]!Curves,0))</f>
        <v>5.07</v>
      </c>
      <c r="H232" s="69">
        <f t="shared" si="106"/>
        <v>5.07</v>
      </c>
      <c r="I232" s="68">
        <f t="shared" si="110"/>
        <v>5.07</v>
      </c>
      <c r="J232" s="68">
        <v>0</v>
      </c>
      <c r="K232" s="69">
        <f t="shared" si="98"/>
        <v>0</v>
      </c>
      <c r="L232" s="85">
        <f t="shared" si="111"/>
        <v>0</v>
      </c>
      <c r="M232" s="68" t="e">
        <f>VLOOKUP($A232,[0]!Table,MATCH(M$4,[0]!Curves,0))</f>
        <v>#N/A</v>
      </c>
      <c r="N232" s="69" t="e">
        <f t="shared" si="99"/>
        <v>#N/A</v>
      </c>
      <c r="O232" s="85" t="e">
        <f t="shared" si="112"/>
        <v>#N/A</v>
      </c>
      <c r="P232" s="60"/>
      <c r="Q232" s="85">
        <f t="shared" si="100"/>
        <v>5.07</v>
      </c>
      <c r="R232" s="85">
        <f t="shared" si="101"/>
        <v>5.07</v>
      </c>
      <c r="S232" s="85">
        <f>Summary!C232</f>
        <v>0</v>
      </c>
      <c r="T232" s="70"/>
      <c r="U232" s="22">
        <f t="shared" si="91"/>
        <v>31</v>
      </c>
      <c r="V232" s="71">
        <f t="shared" si="92"/>
        <v>43831</v>
      </c>
      <c r="W232" s="22">
        <f t="shared" ca="1" si="93"/>
        <v>6769</v>
      </c>
      <c r="X232" s="68">
        <f>VLOOKUP($A232,[0]!Table,MATCH(X$4,[0]!Curves,0))</f>
        <v>6.5876765049366404E-2</v>
      </c>
      <c r="Y232" s="72">
        <f t="shared" ca="1" si="94"/>
        <v>0.30083714096110115</v>
      </c>
      <c r="Z232" s="22">
        <f t="shared" si="95"/>
        <v>0</v>
      </c>
      <c r="AA232" s="22">
        <f t="shared" si="96"/>
        <v>0</v>
      </c>
      <c r="AB232" s="73"/>
      <c r="AC232" s="62">
        <f t="shared" ca="1" si="102"/>
        <v>0</v>
      </c>
      <c r="AE232" s="62">
        <f t="shared" ca="1" si="103"/>
        <v>0</v>
      </c>
      <c r="AF232" s="62">
        <f t="shared" ca="1" si="104"/>
        <v>0</v>
      </c>
      <c r="AG232" s="62">
        <f t="shared" ca="1" si="105"/>
        <v>0</v>
      </c>
    </row>
    <row r="233" spans="1:33" ht="12" customHeight="1">
      <c r="A233" s="65">
        <f t="shared" si="97"/>
        <v>43862</v>
      </c>
      <c r="B233" s="66">
        <f>Summary!B233</f>
        <v>0</v>
      </c>
      <c r="C233" s="74"/>
      <c r="D233" s="67">
        <f t="shared" si="88"/>
        <v>0</v>
      </c>
      <c r="E233" s="56">
        <f t="shared" si="89"/>
        <v>0</v>
      </c>
      <c r="F233" s="56">
        <f t="shared" ca="1" si="90"/>
        <v>0</v>
      </c>
      <c r="G233" s="68">
        <f>VLOOKUP($A233,[0]!Table,MATCH(G$4,[0]!Curves,0))</f>
        <v>4.952</v>
      </c>
      <c r="H233" s="69">
        <f t="shared" si="106"/>
        <v>4.952</v>
      </c>
      <c r="I233" s="68">
        <f t="shared" si="110"/>
        <v>4.952</v>
      </c>
      <c r="J233" s="68">
        <v>0</v>
      </c>
      <c r="K233" s="69">
        <f t="shared" si="98"/>
        <v>0</v>
      </c>
      <c r="L233" s="85">
        <f t="shared" si="111"/>
        <v>0</v>
      </c>
      <c r="M233" s="68" t="e">
        <f>VLOOKUP($A233,[0]!Table,MATCH(M$4,[0]!Curves,0))</f>
        <v>#N/A</v>
      </c>
      <c r="N233" s="69" t="e">
        <f t="shared" si="99"/>
        <v>#N/A</v>
      </c>
      <c r="O233" s="85" t="e">
        <f t="shared" si="112"/>
        <v>#N/A</v>
      </c>
      <c r="P233" s="60"/>
      <c r="Q233" s="85">
        <f t="shared" si="100"/>
        <v>4.952</v>
      </c>
      <c r="R233" s="85">
        <f t="shared" si="101"/>
        <v>4.952</v>
      </c>
      <c r="S233" s="85">
        <f>Summary!C233</f>
        <v>0</v>
      </c>
      <c r="T233" s="70"/>
      <c r="U233" s="22">
        <f t="shared" si="91"/>
        <v>29</v>
      </c>
      <c r="V233" s="71">
        <f t="shared" si="92"/>
        <v>43862</v>
      </c>
      <c r="W233" s="22">
        <f t="shared" ca="1" si="93"/>
        <v>6800</v>
      </c>
      <c r="X233" s="68">
        <f>VLOOKUP($A233,[0]!Table,MATCH(X$4,[0]!Curves,0))</f>
        <v>6.5919653338966502E-2</v>
      </c>
      <c r="Y233" s="72">
        <f t="shared" ca="1" si="94"/>
        <v>0.29895557559432506</v>
      </c>
      <c r="Z233" s="22">
        <f t="shared" si="95"/>
        <v>0</v>
      </c>
      <c r="AA233" s="22">
        <f t="shared" si="96"/>
        <v>0</v>
      </c>
      <c r="AB233" s="73"/>
      <c r="AC233" s="62">
        <f t="shared" ca="1" si="102"/>
        <v>0</v>
      </c>
      <c r="AE233" s="62">
        <f t="shared" ca="1" si="103"/>
        <v>0</v>
      </c>
      <c r="AF233" s="62">
        <f t="shared" ca="1" si="104"/>
        <v>0</v>
      </c>
      <c r="AG233" s="62">
        <f t="shared" ca="1" si="105"/>
        <v>0</v>
      </c>
    </row>
    <row r="234" spans="1:33" ht="12" customHeight="1">
      <c r="A234" s="65">
        <f t="shared" si="97"/>
        <v>43891</v>
      </c>
      <c r="B234" s="66">
        <f>Summary!B234</f>
        <v>0</v>
      </c>
      <c r="C234" s="74"/>
      <c r="D234" s="67">
        <f t="shared" si="88"/>
        <v>0</v>
      </c>
      <c r="E234" s="56">
        <f t="shared" si="89"/>
        <v>0</v>
      </c>
      <c r="F234" s="56">
        <f t="shared" ca="1" si="90"/>
        <v>0</v>
      </c>
      <c r="G234" s="68">
        <f>VLOOKUP($A234,[0]!Table,MATCH(G$4,[0]!Curves,0))</f>
        <v>4.819</v>
      </c>
      <c r="H234" s="69">
        <f t="shared" si="106"/>
        <v>4.819</v>
      </c>
      <c r="I234" s="68">
        <f t="shared" si="110"/>
        <v>4.819</v>
      </c>
      <c r="J234" s="68">
        <v>0</v>
      </c>
      <c r="K234" s="69">
        <f t="shared" si="98"/>
        <v>0</v>
      </c>
      <c r="L234" s="85">
        <f t="shared" si="111"/>
        <v>0</v>
      </c>
      <c r="M234" s="68" t="e">
        <f>VLOOKUP($A234,[0]!Table,MATCH(M$4,[0]!Curves,0))</f>
        <v>#N/A</v>
      </c>
      <c r="N234" s="69" t="e">
        <f t="shared" si="99"/>
        <v>#N/A</v>
      </c>
      <c r="O234" s="85" t="e">
        <f t="shared" si="112"/>
        <v>#N/A</v>
      </c>
      <c r="P234" s="60"/>
      <c r="Q234" s="85">
        <f t="shared" si="100"/>
        <v>4.819</v>
      </c>
      <c r="R234" s="85">
        <f t="shared" si="101"/>
        <v>4.819</v>
      </c>
      <c r="S234" s="85">
        <f>Summary!C234</f>
        <v>0</v>
      </c>
      <c r="T234" s="70"/>
      <c r="U234" s="22">
        <f t="shared" si="91"/>
        <v>31</v>
      </c>
      <c r="V234" s="71">
        <f t="shared" si="92"/>
        <v>43891</v>
      </c>
      <c r="W234" s="22">
        <f t="shared" ca="1" si="93"/>
        <v>6829</v>
      </c>
      <c r="X234" s="68">
        <f>VLOOKUP($A234,[0]!Table,MATCH(X$4,[0]!Curves,0))</f>
        <v>6.5959774642692995E-2</v>
      </c>
      <c r="Y234" s="72">
        <f t="shared" ca="1" si="94"/>
        <v>0.29720416474531047</v>
      </c>
      <c r="Z234" s="22">
        <f t="shared" si="95"/>
        <v>0</v>
      </c>
      <c r="AA234" s="22">
        <f t="shared" si="96"/>
        <v>0</v>
      </c>
      <c r="AB234" s="73"/>
      <c r="AC234" s="62">
        <f t="shared" ca="1" si="102"/>
        <v>0</v>
      </c>
      <c r="AE234" s="62">
        <f t="shared" ca="1" si="103"/>
        <v>0</v>
      </c>
      <c r="AF234" s="62">
        <f t="shared" ca="1" si="104"/>
        <v>0</v>
      </c>
      <c r="AG234" s="62">
        <f t="shared" ca="1" si="105"/>
        <v>0</v>
      </c>
    </row>
    <row r="235" spans="1:33" ht="12" customHeight="1">
      <c r="A235" s="65">
        <f t="shared" si="97"/>
        <v>43922</v>
      </c>
      <c r="B235" s="66">
        <f>Summary!B235</f>
        <v>0</v>
      </c>
      <c r="C235" s="74"/>
      <c r="D235" s="67">
        <f t="shared" si="88"/>
        <v>0</v>
      </c>
      <c r="E235" s="56">
        <f t="shared" si="89"/>
        <v>0</v>
      </c>
      <c r="F235" s="56">
        <f t="shared" ca="1" si="90"/>
        <v>0</v>
      </c>
      <c r="G235" s="68">
        <f>VLOOKUP($A235,[0]!Table,MATCH(G$4,[0]!Curves,0))</f>
        <v>4.5990000000000002</v>
      </c>
      <c r="H235" s="69">
        <f t="shared" si="106"/>
        <v>4.5990000000000002</v>
      </c>
      <c r="I235" s="68">
        <f t="shared" si="110"/>
        <v>4.5990000000000002</v>
      </c>
      <c r="J235" s="68">
        <v>0</v>
      </c>
      <c r="K235" s="69">
        <f t="shared" si="98"/>
        <v>0</v>
      </c>
      <c r="L235" s="85">
        <f t="shared" si="111"/>
        <v>0</v>
      </c>
      <c r="M235" s="68" t="e">
        <f>VLOOKUP($A235,[0]!Table,MATCH(M$4,[0]!Curves,0))</f>
        <v>#N/A</v>
      </c>
      <c r="N235" s="69" t="e">
        <f t="shared" si="99"/>
        <v>#N/A</v>
      </c>
      <c r="O235" s="85" t="e">
        <f t="shared" si="112"/>
        <v>#N/A</v>
      </c>
      <c r="P235" s="60"/>
      <c r="Q235" s="85">
        <f t="shared" si="100"/>
        <v>4.5990000000000002</v>
      </c>
      <c r="R235" s="85">
        <f t="shared" si="101"/>
        <v>4.5990000000000002</v>
      </c>
      <c r="S235" s="85">
        <f>Summary!C235</f>
        <v>0</v>
      </c>
      <c r="T235" s="70"/>
      <c r="U235" s="22">
        <f t="shared" si="91"/>
        <v>30</v>
      </c>
      <c r="V235" s="71">
        <f t="shared" si="92"/>
        <v>43922</v>
      </c>
      <c r="W235" s="22">
        <f t="shared" ca="1" si="93"/>
        <v>6860</v>
      </c>
      <c r="X235" s="68">
        <f>VLOOKUP($A235,[0]!Table,MATCH(X$4,[0]!Curves,0))</f>
        <v>6.6002662933472706E-2</v>
      </c>
      <c r="Y235" s="72">
        <f t="shared" ca="1" si="94"/>
        <v>0.29534130202646897</v>
      </c>
      <c r="Z235" s="22">
        <f t="shared" si="95"/>
        <v>0</v>
      </c>
      <c r="AA235" s="22">
        <f t="shared" si="96"/>
        <v>0</v>
      </c>
      <c r="AB235" s="73"/>
      <c r="AC235" s="62">
        <f t="shared" ca="1" si="102"/>
        <v>0</v>
      </c>
      <c r="AE235" s="62">
        <f t="shared" ca="1" si="103"/>
        <v>0</v>
      </c>
      <c r="AF235" s="62">
        <f t="shared" ca="1" si="104"/>
        <v>0</v>
      </c>
      <c r="AG235" s="62">
        <f t="shared" ca="1" si="105"/>
        <v>0</v>
      </c>
    </row>
    <row r="236" spans="1:33" ht="12" customHeight="1">
      <c r="A236" s="65">
        <f t="shared" si="97"/>
        <v>43952</v>
      </c>
      <c r="B236" s="66">
        <f>Summary!B236</f>
        <v>0</v>
      </c>
      <c r="C236" s="74"/>
      <c r="D236" s="67">
        <f t="shared" si="88"/>
        <v>0</v>
      </c>
      <c r="E236" s="56">
        <f t="shared" si="89"/>
        <v>0</v>
      </c>
      <c r="F236" s="56">
        <f t="shared" ca="1" si="90"/>
        <v>0</v>
      </c>
      <c r="G236" s="68">
        <f>VLOOKUP($A236,[0]!Table,MATCH(G$4,[0]!Curves,0))</f>
        <v>4.5890000000000004</v>
      </c>
      <c r="H236" s="69">
        <f t="shared" si="106"/>
        <v>4.5890000000000004</v>
      </c>
      <c r="I236" s="68">
        <f t="shared" si="110"/>
        <v>4.5890000000000004</v>
      </c>
      <c r="J236" s="68">
        <v>0</v>
      </c>
      <c r="K236" s="69">
        <f t="shared" si="98"/>
        <v>0</v>
      </c>
      <c r="L236" s="85">
        <f t="shared" si="111"/>
        <v>0</v>
      </c>
      <c r="M236" s="68" t="e">
        <f>VLOOKUP($A236,[0]!Table,MATCH(M$4,[0]!Curves,0))</f>
        <v>#N/A</v>
      </c>
      <c r="N236" s="69" t="e">
        <f t="shared" si="99"/>
        <v>#N/A</v>
      </c>
      <c r="O236" s="85" t="e">
        <f t="shared" si="112"/>
        <v>#N/A</v>
      </c>
      <c r="P236" s="60"/>
      <c r="Q236" s="85">
        <f t="shared" si="100"/>
        <v>4.5890000000000004</v>
      </c>
      <c r="R236" s="85">
        <f t="shared" si="101"/>
        <v>4.5890000000000004</v>
      </c>
      <c r="S236" s="85">
        <f>Summary!C236</f>
        <v>0</v>
      </c>
      <c r="T236" s="70"/>
      <c r="U236" s="22">
        <f t="shared" si="91"/>
        <v>31</v>
      </c>
      <c r="V236" s="71">
        <f t="shared" si="92"/>
        <v>43952</v>
      </c>
      <c r="W236" s="22">
        <f t="shared" ca="1" si="93"/>
        <v>6890</v>
      </c>
      <c r="X236" s="68">
        <f>VLOOKUP($A236,[0]!Table,MATCH(X$4,[0]!Curves,0))</f>
        <v>6.6044167731582198E-2</v>
      </c>
      <c r="Y236" s="72">
        <f t="shared" ca="1" si="94"/>
        <v>0.29354768458005981</v>
      </c>
      <c r="Z236" s="22">
        <f t="shared" si="95"/>
        <v>0</v>
      </c>
      <c r="AA236" s="22">
        <f t="shared" si="96"/>
        <v>0</v>
      </c>
      <c r="AB236" s="73"/>
      <c r="AC236" s="62">
        <f t="shared" ca="1" si="102"/>
        <v>0</v>
      </c>
      <c r="AE236" s="62">
        <f t="shared" ca="1" si="103"/>
        <v>0</v>
      </c>
      <c r="AF236" s="62">
        <f t="shared" ca="1" si="104"/>
        <v>0</v>
      </c>
      <c r="AG236" s="62">
        <f t="shared" ca="1" si="105"/>
        <v>0</v>
      </c>
    </row>
    <row r="237" spans="1:33" ht="12" customHeight="1">
      <c r="A237" s="65">
        <f t="shared" si="97"/>
        <v>43983</v>
      </c>
      <c r="B237" s="66">
        <f>Summary!B237</f>
        <v>0</v>
      </c>
      <c r="C237" s="74"/>
      <c r="D237" s="67">
        <f t="shared" si="88"/>
        <v>0</v>
      </c>
      <c r="E237" s="56">
        <f t="shared" si="89"/>
        <v>0</v>
      </c>
      <c r="F237" s="56">
        <f t="shared" ca="1" si="90"/>
        <v>0</v>
      </c>
      <c r="G237" s="68">
        <f>VLOOKUP($A237,[0]!Table,MATCH(G$4,[0]!Curves,0))</f>
        <v>4.625</v>
      </c>
      <c r="H237" s="69">
        <f t="shared" si="106"/>
        <v>4.625</v>
      </c>
      <c r="I237" s="68">
        <f t="shared" si="110"/>
        <v>4.625</v>
      </c>
      <c r="J237" s="68">
        <v>0</v>
      </c>
      <c r="K237" s="69">
        <f t="shared" si="98"/>
        <v>0</v>
      </c>
      <c r="L237" s="85">
        <f t="shared" si="111"/>
        <v>0</v>
      </c>
      <c r="M237" s="68" t="e">
        <f>VLOOKUP($A237,[0]!Table,MATCH(M$4,[0]!Curves,0))</f>
        <v>#N/A</v>
      </c>
      <c r="N237" s="69" t="e">
        <f t="shared" si="99"/>
        <v>#N/A</v>
      </c>
      <c r="O237" s="85" t="e">
        <f t="shared" si="112"/>
        <v>#N/A</v>
      </c>
      <c r="P237" s="60"/>
      <c r="Q237" s="85">
        <f t="shared" si="100"/>
        <v>4.625</v>
      </c>
      <c r="R237" s="85">
        <f t="shared" si="101"/>
        <v>4.625</v>
      </c>
      <c r="S237" s="85">
        <f>Summary!C237</f>
        <v>0</v>
      </c>
      <c r="T237" s="70"/>
      <c r="U237" s="22">
        <f t="shared" si="91"/>
        <v>30</v>
      </c>
      <c r="V237" s="71">
        <f t="shared" si="92"/>
        <v>43983</v>
      </c>
      <c r="W237" s="22">
        <f t="shared" ca="1" si="93"/>
        <v>6921</v>
      </c>
      <c r="X237" s="68">
        <f>VLOOKUP($A237,[0]!Table,MATCH(X$4,[0]!Curves,0))</f>
        <v>6.6087056023560506E-2</v>
      </c>
      <c r="Y237" s="72">
        <f t="shared" ca="1" si="94"/>
        <v>0.29170370454948319</v>
      </c>
      <c r="Z237" s="22">
        <f t="shared" si="95"/>
        <v>0</v>
      </c>
      <c r="AA237" s="22">
        <f t="shared" si="96"/>
        <v>0</v>
      </c>
      <c r="AB237" s="73"/>
      <c r="AC237" s="62">
        <f t="shared" ca="1" si="102"/>
        <v>0</v>
      </c>
      <c r="AE237" s="62">
        <f t="shared" ca="1" si="103"/>
        <v>0</v>
      </c>
      <c r="AF237" s="62">
        <f t="shared" ca="1" si="104"/>
        <v>0</v>
      </c>
      <c r="AG237" s="62">
        <f t="shared" ca="1" si="105"/>
        <v>0</v>
      </c>
    </row>
    <row r="238" spans="1:33" ht="12" customHeight="1">
      <c r="A238" s="65">
        <f t="shared" si="97"/>
        <v>44013</v>
      </c>
      <c r="B238" s="66">
        <f>Summary!B238</f>
        <v>0</v>
      </c>
      <c r="C238" s="74"/>
      <c r="D238" s="67">
        <f t="shared" si="88"/>
        <v>0</v>
      </c>
      <c r="E238" s="56">
        <f t="shared" si="89"/>
        <v>0</v>
      </c>
      <c r="F238" s="56">
        <f t="shared" ca="1" si="90"/>
        <v>0</v>
      </c>
      <c r="G238" s="68">
        <f>VLOOKUP($A238,[0]!Table,MATCH(G$4,[0]!Curves,0))</f>
        <v>4.657</v>
      </c>
      <c r="H238" s="69">
        <f t="shared" si="106"/>
        <v>4.657</v>
      </c>
      <c r="I238" s="68">
        <f t="shared" si="110"/>
        <v>4.657</v>
      </c>
      <c r="J238" s="68">
        <v>0</v>
      </c>
      <c r="K238" s="69">
        <f t="shared" si="98"/>
        <v>0</v>
      </c>
      <c r="L238" s="85">
        <f t="shared" si="111"/>
        <v>0</v>
      </c>
      <c r="M238" s="68" t="e">
        <f>VLOOKUP($A238,[0]!Table,MATCH(M$4,[0]!Curves,0))</f>
        <v>#N/A</v>
      </c>
      <c r="N238" s="69" t="e">
        <f t="shared" si="99"/>
        <v>#N/A</v>
      </c>
      <c r="O238" s="85" t="e">
        <f t="shared" si="112"/>
        <v>#N/A</v>
      </c>
      <c r="P238" s="60"/>
      <c r="Q238" s="85">
        <f t="shared" si="100"/>
        <v>4.657</v>
      </c>
      <c r="R238" s="85">
        <f t="shared" si="101"/>
        <v>4.657</v>
      </c>
      <c r="S238" s="85">
        <f>Summary!C238</f>
        <v>0</v>
      </c>
      <c r="T238" s="70"/>
      <c r="U238" s="22">
        <f t="shared" si="91"/>
        <v>31</v>
      </c>
      <c r="V238" s="71">
        <f t="shared" si="92"/>
        <v>44013</v>
      </c>
      <c r="W238" s="22">
        <f t="shared" ca="1" si="93"/>
        <v>6951</v>
      </c>
      <c r="X238" s="68">
        <f>VLOOKUP($A238,[0]!Table,MATCH(X$4,[0]!Curves,0))</f>
        <v>6.6128560822829904E-2</v>
      </c>
      <c r="Y238" s="72">
        <f t="shared" ca="1" si="94"/>
        <v>0.28992829646669016</v>
      </c>
      <c r="Z238" s="22">
        <f t="shared" si="95"/>
        <v>0</v>
      </c>
      <c r="AA238" s="22">
        <f t="shared" si="96"/>
        <v>0</v>
      </c>
      <c r="AB238" s="73"/>
      <c r="AC238" s="62">
        <f t="shared" ca="1" si="102"/>
        <v>0</v>
      </c>
      <c r="AE238" s="62">
        <f t="shared" ca="1" si="103"/>
        <v>0</v>
      </c>
      <c r="AF238" s="62">
        <f t="shared" ca="1" si="104"/>
        <v>0</v>
      </c>
      <c r="AG238" s="62">
        <f t="shared" ca="1" si="105"/>
        <v>0</v>
      </c>
    </row>
    <row r="239" spans="1:33" ht="12" customHeight="1">
      <c r="A239" s="65">
        <f t="shared" si="97"/>
        <v>44044</v>
      </c>
      <c r="B239" s="66">
        <f>Summary!B239</f>
        <v>0</v>
      </c>
      <c r="C239" s="74"/>
      <c r="D239" s="67">
        <f t="shared" si="88"/>
        <v>0</v>
      </c>
      <c r="E239" s="56">
        <f t="shared" si="89"/>
        <v>0</v>
      </c>
      <c r="F239" s="56">
        <f t="shared" ca="1" si="90"/>
        <v>0</v>
      </c>
      <c r="G239" s="68">
        <f>VLOOKUP($A239,[0]!Table,MATCH(G$4,[0]!Curves,0))</f>
        <v>4.7060000000000004</v>
      </c>
      <c r="H239" s="69">
        <f t="shared" si="106"/>
        <v>4.7060000000000004</v>
      </c>
      <c r="I239" s="68">
        <f t="shared" si="110"/>
        <v>4.7060000000000004</v>
      </c>
      <c r="J239" s="68">
        <v>0</v>
      </c>
      <c r="K239" s="69">
        <f t="shared" si="98"/>
        <v>0</v>
      </c>
      <c r="L239" s="85">
        <f t="shared" si="111"/>
        <v>0</v>
      </c>
      <c r="M239" s="68" t="e">
        <f>VLOOKUP($A239,[0]!Table,MATCH(M$4,[0]!Curves,0))</f>
        <v>#N/A</v>
      </c>
      <c r="N239" s="69" t="e">
        <f t="shared" si="99"/>
        <v>#N/A</v>
      </c>
      <c r="O239" s="85" t="e">
        <f t="shared" si="112"/>
        <v>#N/A</v>
      </c>
      <c r="P239" s="60"/>
      <c r="Q239" s="85">
        <f t="shared" si="100"/>
        <v>4.7060000000000004</v>
      </c>
      <c r="R239" s="85">
        <f t="shared" si="101"/>
        <v>4.7060000000000004</v>
      </c>
      <c r="S239" s="85">
        <f>Summary!C239</f>
        <v>0</v>
      </c>
      <c r="T239" s="70"/>
      <c r="U239" s="22">
        <f t="shared" si="91"/>
        <v>31</v>
      </c>
      <c r="V239" s="71">
        <f t="shared" si="92"/>
        <v>44044</v>
      </c>
      <c r="W239" s="22">
        <f t="shared" ca="1" si="93"/>
        <v>6982</v>
      </c>
      <c r="X239" s="68">
        <f>VLOOKUP($A239,[0]!Table,MATCH(X$4,[0]!Curves,0))</f>
        <v>6.6171449116008099E-2</v>
      </c>
      <c r="Y239" s="72">
        <f t="shared" ca="1" si="94"/>
        <v>0.28810306645753636</v>
      </c>
      <c r="Z239" s="22">
        <f t="shared" si="95"/>
        <v>0</v>
      </c>
      <c r="AA239" s="22">
        <f t="shared" si="96"/>
        <v>0</v>
      </c>
      <c r="AB239" s="73"/>
      <c r="AC239" s="62">
        <f t="shared" ca="1" si="102"/>
        <v>0</v>
      </c>
      <c r="AE239" s="62">
        <f t="shared" ca="1" si="103"/>
        <v>0</v>
      </c>
      <c r="AF239" s="62">
        <f t="shared" ca="1" si="104"/>
        <v>0</v>
      </c>
      <c r="AG239" s="62">
        <f t="shared" ca="1" si="105"/>
        <v>0</v>
      </c>
    </row>
    <row r="240" spans="1:33" ht="12" customHeight="1">
      <c r="A240" s="65">
        <f t="shared" si="97"/>
        <v>44075</v>
      </c>
      <c r="B240" s="66">
        <f>Summary!B240</f>
        <v>0</v>
      </c>
      <c r="C240" s="74"/>
      <c r="D240" s="67">
        <f t="shared" si="88"/>
        <v>0</v>
      </c>
      <c r="E240" s="56">
        <f t="shared" si="89"/>
        <v>0</v>
      </c>
      <c r="F240" s="56">
        <f t="shared" ca="1" si="90"/>
        <v>0</v>
      </c>
      <c r="G240" s="68">
        <f>VLOOKUP($A240,[0]!Table,MATCH(G$4,[0]!Curves,0))</f>
        <v>4.7210000000000001</v>
      </c>
      <c r="H240" s="69">
        <f t="shared" si="106"/>
        <v>4.7210000000000001</v>
      </c>
      <c r="I240" s="68">
        <f t="shared" si="110"/>
        <v>4.7210000000000001</v>
      </c>
      <c r="J240" s="68">
        <v>0</v>
      </c>
      <c r="K240" s="69">
        <f t="shared" si="98"/>
        <v>0</v>
      </c>
      <c r="L240" s="85">
        <f t="shared" si="111"/>
        <v>0</v>
      </c>
      <c r="M240" s="68" t="e">
        <f>VLOOKUP($A240,[0]!Table,MATCH(M$4,[0]!Curves,0))</f>
        <v>#N/A</v>
      </c>
      <c r="N240" s="69" t="e">
        <f t="shared" si="99"/>
        <v>#N/A</v>
      </c>
      <c r="O240" s="85" t="e">
        <f t="shared" si="112"/>
        <v>#N/A</v>
      </c>
      <c r="P240" s="60"/>
      <c r="Q240" s="85">
        <f t="shared" si="100"/>
        <v>4.7210000000000001</v>
      </c>
      <c r="R240" s="85">
        <f t="shared" si="101"/>
        <v>4.7210000000000001</v>
      </c>
      <c r="S240" s="85">
        <f>Summary!C240</f>
        <v>0</v>
      </c>
      <c r="T240" s="70"/>
      <c r="U240" s="22">
        <f t="shared" si="91"/>
        <v>30</v>
      </c>
      <c r="V240" s="71">
        <f t="shared" si="92"/>
        <v>44075</v>
      </c>
      <c r="W240" s="22">
        <f t="shared" ca="1" si="93"/>
        <v>7013</v>
      </c>
      <c r="X240" s="68">
        <f>VLOOKUP($A240,[0]!Table,MATCH(X$4,[0]!Curves,0))</f>
        <v>6.6214337409795598E-2</v>
      </c>
      <c r="Y240" s="72">
        <f t="shared" ca="1" si="94"/>
        <v>0.2862873143391812</v>
      </c>
      <c r="Z240" s="22">
        <f t="shared" si="95"/>
        <v>0</v>
      </c>
      <c r="AA240" s="22">
        <f t="shared" si="96"/>
        <v>0</v>
      </c>
      <c r="AB240" s="73"/>
      <c r="AC240" s="62">
        <f t="shared" ca="1" si="102"/>
        <v>0</v>
      </c>
      <c r="AE240" s="62">
        <f t="shared" ca="1" si="103"/>
        <v>0</v>
      </c>
      <c r="AF240" s="62">
        <f t="shared" ca="1" si="104"/>
        <v>0</v>
      </c>
      <c r="AG240" s="62">
        <f t="shared" ca="1" si="105"/>
        <v>0</v>
      </c>
    </row>
    <row r="241" spans="1:33" ht="12" customHeight="1">
      <c r="A241" s="65">
        <f t="shared" si="97"/>
        <v>44105</v>
      </c>
      <c r="B241" s="66">
        <f>Summary!B241</f>
        <v>0</v>
      </c>
      <c r="C241" s="74"/>
      <c r="D241" s="67">
        <f t="shared" si="88"/>
        <v>0</v>
      </c>
      <c r="E241" s="56">
        <f t="shared" si="89"/>
        <v>0</v>
      </c>
      <c r="F241" s="56">
        <f t="shared" ca="1" si="90"/>
        <v>0</v>
      </c>
      <c r="G241" s="68">
        <f>VLOOKUP($A241,[0]!Table,MATCH(G$4,[0]!Curves,0))</f>
        <v>4.75</v>
      </c>
      <c r="H241" s="69">
        <f t="shared" si="106"/>
        <v>4.75</v>
      </c>
      <c r="I241" s="68">
        <f t="shared" si="110"/>
        <v>4.75</v>
      </c>
      <c r="J241" s="68">
        <v>0</v>
      </c>
      <c r="K241" s="69">
        <f t="shared" si="98"/>
        <v>0</v>
      </c>
      <c r="L241" s="85">
        <f t="shared" si="111"/>
        <v>0</v>
      </c>
      <c r="M241" s="68" t="e">
        <f>VLOOKUP($A241,[0]!Table,MATCH(M$4,[0]!Curves,0))</f>
        <v>#N/A</v>
      </c>
      <c r="N241" s="69" t="e">
        <f t="shared" si="99"/>
        <v>#N/A</v>
      </c>
      <c r="O241" s="85" t="e">
        <f t="shared" si="112"/>
        <v>#N/A</v>
      </c>
      <c r="P241" s="60"/>
      <c r="Q241" s="85">
        <f t="shared" si="100"/>
        <v>4.75</v>
      </c>
      <c r="R241" s="85">
        <f t="shared" si="101"/>
        <v>4.75</v>
      </c>
      <c r="S241" s="85">
        <f>Summary!C241</f>
        <v>0</v>
      </c>
      <c r="T241" s="70"/>
      <c r="U241" s="22">
        <f t="shared" si="91"/>
        <v>31</v>
      </c>
      <c r="V241" s="71">
        <f t="shared" si="92"/>
        <v>44105</v>
      </c>
      <c r="W241" s="22">
        <f t="shared" ca="1" si="93"/>
        <v>7043</v>
      </c>
      <c r="X241" s="68">
        <f>VLOOKUP($A241,[0]!Table,MATCH(X$4,[0]!Curves,0))</f>
        <v>6.6255842210815305E-2</v>
      </c>
      <c r="Y241" s="72">
        <f t="shared" ca="1" si="94"/>
        <v>0.28453912685173188</v>
      </c>
      <c r="Z241" s="22">
        <f t="shared" si="95"/>
        <v>0</v>
      </c>
      <c r="AA241" s="22">
        <f t="shared" si="96"/>
        <v>0</v>
      </c>
      <c r="AB241" s="73"/>
      <c r="AC241" s="62">
        <f t="shared" ca="1" si="102"/>
        <v>0</v>
      </c>
      <c r="AE241" s="62">
        <f t="shared" ca="1" si="103"/>
        <v>0</v>
      </c>
      <c r="AF241" s="62">
        <f t="shared" ca="1" si="104"/>
        <v>0</v>
      </c>
      <c r="AG241" s="62">
        <f t="shared" ca="1" si="105"/>
        <v>0</v>
      </c>
    </row>
    <row r="242" spans="1:33" ht="12" customHeight="1">
      <c r="A242" s="65">
        <f t="shared" si="97"/>
        <v>44136</v>
      </c>
      <c r="B242" s="66">
        <f>Summary!B242</f>
        <v>0</v>
      </c>
      <c r="C242" s="74"/>
      <c r="D242" s="67">
        <f t="shared" si="88"/>
        <v>0</v>
      </c>
      <c r="E242" s="56">
        <f t="shared" si="89"/>
        <v>0</v>
      </c>
      <c r="F242" s="56">
        <f t="shared" ca="1" si="90"/>
        <v>0</v>
      </c>
      <c r="G242" s="68">
        <f>VLOOKUP($A242,[0]!Table,MATCH(G$4,[0]!Curves,0))</f>
        <v>4.8899999999999997</v>
      </c>
      <c r="H242" s="69">
        <f t="shared" si="106"/>
        <v>4.8899999999999997</v>
      </c>
      <c r="I242" s="68">
        <f t="shared" si="110"/>
        <v>4.8899999999999997</v>
      </c>
      <c r="J242" s="68">
        <v>0</v>
      </c>
      <c r="K242" s="69">
        <f t="shared" si="98"/>
        <v>0</v>
      </c>
      <c r="L242" s="85">
        <f t="shared" si="111"/>
        <v>0</v>
      </c>
      <c r="M242" s="68" t="e">
        <f>VLOOKUP($A242,[0]!Table,MATCH(M$4,[0]!Curves,0))</f>
        <v>#N/A</v>
      </c>
      <c r="N242" s="69" t="e">
        <f t="shared" si="99"/>
        <v>#N/A</v>
      </c>
      <c r="O242" s="85" t="e">
        <f t="shared" si="112"/>
        <v>#N/A</v>
      </c>
      <c r="P242" s="60"/>
      <c r="Q242" s="85">
        <f t="shared" si="100"/>
        <v>4.8899999999999997</v>
      </c>
      <c r="R242" s="85">
        <f t="shared" si="101"/>
        <v>4.8899999999999997</v>
      </c>
      <c r="S242" s="85">
        <f>Summary!C242</f>
        <v>0</v>
      </c>
      <c r="T242" s="70"/>
      <c r="U242" s="22">
        <f t="shared" si="91"/>
        <v>30</v>
      </c>
      <c r="V242" s="71">
        <f t="shared" si="92"/>
        <v>44136</v>
      </c>
      <c r="W242" s="22">
        <f t="shared" ca="1" si="93"/>
        <v>7074</v>
      </c>
      <c r="X242" s="68">
        <f>VLOOKUP($A242,[0]!Table,MATCH(X$4,[0]!Curves,0))</f>
        <v>6.6298730505801803E-2</v>
      </c>
      <c r="Y242" s="72">
        <f t="shared" ca="1" si="94"/>
        <v>0.28274192487124972</v>
      </c>
      <c r="Z242" s="22">
        <f t="shared" si="95"/>
        <v>0</v>
      </c>
      <c r="AA242" s="22">
        <f t="shared" si="96"/>
        <v>0</v>
      </c>
      <c r="AB242" s="73"/>
      <c r="AC242" s="62">
        <f t="shared" ca="1" si="102"/>
        <v>0</v>
      </c>
      <c r="AE242" s="62">
        <f t="shared" ca="1" si="103"/>
        <v>0</v>
      </c>
      <c r="AF242" s="62">
        <f t="shared" ca="1" si="104"/>
        <v>0</v>
      </c>
      <c r="AG242" s="62">
        <f t="shared" ca="1" si="105"/>
        <v>0</v>
      </c>
    </row>
    <row r="243" spans="1:33" ht="12" customHeight="1">
      <c r="A243" s="65">
        <f t="shared" si="97"/>
        <v>44166</v>
      </c>
      <c r="B243" s="66">
        <f>Summary!B243</f>
        <v>0</v>
      </c>
      <c r="C243" s="74"/>
      <c r="D243" s="67">
        <f t="shared" si="88"/>
        <v>0</v>
      </c>
      <c r="E243" s="56">
        <f t="shared" si="89"/>
        <v>0</v>
      </c>
      <c r="F243" s="56">
        <f t="shared" ca="1" si="90"/>
        <v>0</v>
      </c>
      <c r="G243" s="68">
        <f>VLOOKUP($A243,[0]!Table,MATCH(G$4,[0]!Curves,0))</f>
        <v>5.03</v>
      </c>
      <c r="H243" s="69">
        <f t="shared" si="106"/>
        <v>5.03</v>
      </c>
      <c r="I243" s="68">
        <f t="shared" si="110"/>
        <v>5.03</v>
      </c>
      <c r="J243" s="68">
        <v>0</v>
      </c>
      <c r="K243" s="69">
        <f t="shared" si="98"/>
        <v>0</v>
      </c>
      <c r="L243" s="85">
        <f t="shared" si="111"/>
        <v>0</v>
      </c>
      <c r="M243" s="68" t="e">
        <f>VLOOKUP($A243,[0]!Table,MATCH(M$4,[0]!Curves,0))</f>
        <v>#N/A</v>
      </c>
      <c r="N243" s="69" t="e">
        <f t="shared" si="99"/>
        <v>#N/A</v>
      </c>
      <c r="O243" s="85" t="e">
        <f t="shared" si="112"/>
        <v>#N/A</v>
      </c>
      <c r="P243" s="60"/>
      <c r="Q243" s="85">
        <f t="shared" si="100"/>
        <v>5.03</v>
      </c>
      <c r="R243" s="85">
        <f t="shared" si="101"/>
        <v>5.03</v>
      </c>
      <c r="S243" s="85">
        <f>Summary!C243</f>
        <v>0</v>
      </c>
      <c r="T243" s="70"/>
      <c r="U243" s="22">
        <f t="shared" si="91"/>
        <v>31</v>
      </c>
      <c r="V243" s="71">
        <f t="shared" si="92"/>
        <v>44166</v>
      </c>
      <c r="W243" s="22">
        <f t="shared" ca="1" si="93"/>
        <v>7104</v>
      </c>
      <c r="X243" s="68">
        <f>VLOOKUP($A243,[0]!Table,MATCH(X$4,[0]!Curves,0))</f>
        <v>6.6340235307981402E-2</v>
      </c>
      <c r="Y243" s="72">
        <f t="shared" ca="1" si="94"/>
        <v>0.28101162506077276</v>
      </c>
      <c r="Z243" s="22">
        <f t="shared" si="95"/>
        <v>0</v>
      </c>
      <c r="AA243" s="22">
        <f t="shared" si="96"/>
        <v>0</v>
      </c>
      <c r="AB243" s="73"/>
      <c r="AC243" s="62">
        <f t="shared" ca="1" si="102"/>
        <v>0</v>
      </c>
      <c r="AE243" s="62">
        <f t="shared" ca="1" si="103"/>
        <v>0</v>
      </c>
      <c r="AF243" s="62">
        <f t="shared" ca="1" si="104"/>
        <v>0</v>
      </c>
      <c r="AG243" s="62">
        <f t="shared" ca="1" si="105"/>
        <v>0</v>
      </c>
    </row>
    <row r="244" spans="1:33" ht="12" customHeight="1">
      <c r="A244" s="65">
        <f t="shared" si="97"/>
        <v>44197</v>
      </c>
      <c r="B244" s="66">
        <f>Summary!B244</f>
        <v>0</v>
      </c>
      <c r="C244" s="74"/>
      <c r="D244" s="67">
        <f t="shared" si="88"/>
        <v>0</v>
      </c>
      <c r="E244" s="56">
        <f t="shared" si="89"/>
        <v>0</v>
      </c>
      <c r="F244" s="56">
        <f t="shared" ca="1" si="90"/>
        <v>0</v>
      </c>
      <c r="G244" s="68">
        <f>VLOOKUP($A244,[0]!Table,MATCH(G$4,[0]!Curves,0))</f>
        <v>5.1550000000000002</v>
      </c>
      <c r="H244" s="69">
        <f t="shared" si="106"/>
        <v>5.1550000000000002</v>
      </c>
      <c r="I244" s="68">
        <f t="shared" si="110"/>
        <v>5.1550000000000002</v>
      </c>
      <c r="J244" s="68">
        <v>0</v>
      </c>
      <c r="K244" s="69">
        <f t="shared" si="98"/>
        <v>0</v>
      </c>
      <c r="L244" s="85">
        <f t="shared" si="111"/>
        <v>0</v>
      </c>
      <c r="M244" s="68" t="e">
        <f>VLOOKUP($A244,[0]!Table,MATCH(M$4,[0]!Curves,0))</f>
        <v>#N/A</v>
      </c>
      <c r="N244" s="69" t="e">
        <f t="shared" si="99"/>
        <v>#N/A</v>
      </c>
      <c r="O244" s="85" t="e">
        <f t="shared" si="112"/>
        <v>#N/A</v>
      </c>
      <c r="P244" s="60"/>
      <c r="Q244" s="85">
        <f t="shared" si="100"/>
        <v>5.1550000000000002</v>
      </c>
      <c r="R244" s="85">
        <f t="shared" si="101"/>
        <v>5.1550000000000002</v>
      </c>
      <c r="S244" s="85">
        <f>Summary!C244</f>
        <v>0</v>
      </c>
      <c r="T244" s="70"/>
      <c r="U244" s="22">
        <f t="shared" si="91"/>
        <v>31</v>
      </c>
      <c r="V244" s="71">
        <f t="shared" si="92"/>
        <v>44197</v>
      </c>
      <c r="W244" s="22">
        <f t="shared" ca="1" si="93"/>
        <v>7135</v>
      </c>
      <c r="X244" s="68">
        <f>VLOOKUP($A244,[0]!Table,MATCH(X$4,[0]!Curves,0))</f>
        <v>6.6383123604166996E-2</v>
      </c>
      <c r="Y244" s="72">
        <f t="shared" ca="1" si="94"/>
        <v>0.27923284084135386</v>
      </c>
      <c r="Z244" s="22">
        <f t="shared" si="95"/>
        <v>0</v>
      </c>
      <c r="AA244" s="22">
        <f t="shared" si="96"/>
        <v>0</v>
      </c>
      <c r="AB244" s="73"/>
      <c r="AC244" s="62">
        <f t="shared" ca="1" si="102"/>
        <v>0</v>
      </c>
      <c r="AE244" s="62">
        <f t="shared" ca="1" si="103"/>
        <v>0</v>
      </c>
      <c r="AF244" s="62">
        <f t="shared" ca="1" si="104"/>
        <v>0</v>
      </c>
      <c r="AG244" s="62">
        <f t="shared" ca="1" si="105"/>
        <v>0</v>
      </c>
    </row>
    <row r="245" spans="1:33" ht="12" customHeight="1">
      <c r="A245" s="65">
        <f t="shared" si="97"/>
        <v>44228</v>
      </c>
      <c r="B245" s="66">
        <f>Summary!B245</f>
        <v>0</v>
      </c>
      <c r="C245" s="74"/>
      <c r="D245" s="67">
        <f t="shared" si="88"/>
        <v>0</v>
      </c>
      <c r="E245" s="56">
        <f t="shared" si="89"/>
        <v>0</v>
      </c>
      <c r="F245" s="56">
        <f t="shared" ca="1" si="90"/>
        <v>0</v>
      </c>
      <c r="G245" s="68">
        <f>VLOOKUP($A245,[0]!Table,MATCH(G$4,[0]!Curves,0))</f>
        <v>5.0369999999999999</v>
      </c>
      <c r="H245" s="69">
        <f t="shared" si="106"/>
        <v>5.0369999999999999</v>
      </c>
      <c r="I245" s="68">
        <f t="shared" si="110"/>
        <v>5.0369999999999999</v>
      </c>
      <c r="J245" s="68">
        <v>0</v>
      </c>
      <c r="K245" s="69">
        <f t="shared" si="98"/>
        <v>0</v>
      </c>
      <c r="L245" s="85">
        <f t="shared" si="111"/>
        <v>0</v>
      </c>
      <c r="M245" s="68" t="e">
        <f>VLOOKUP($A245,[0]!Table,MATCH(M$4,[0]!Curves,0))</f>
        <v>#N/A</v>
      </c>
      <c r="N245" s="69" t="e">
        <f t="shared" si="99"/>
        <v>#N/A</v>
      </c>
      <c r="O245" s="85" t="e">
        <f t="shared" si="112"/>
        <v>#N/A</v>
      </c>
      <c r="P245" s="60"/>
      <c r="Q245" s="85">
        <f t="shared" si="100"/>
        <v>5.0369999999999999</v>
      </c>
      <c r="R245" s="85">
        <f t="shared" si="101"/>
        <v>5.0369999999999999</v>
      </c>
      <c r="S245" s="85">
        <f>Summary!C245</f>
        <v>0</v>
      </c>
      <c r="T245" s="70"/>
      <c r="U245" s="22">
        <f t="shared" si="91"/>
        <v>28</v>
      </c>
      <c r="V245" s="71">
        <f t="shared" si="92"/>
        <v>44228</v>
      </c>
      <c r="W245" s="22">
        <f t="shared" ca="1" si="93"/>
        <v>7166</v>
      </c>
      <c r="X245" s="68">
        <f>VLOOKUP($A245,[0]!Table,MATCH(X$4,[0]!Curves,0))</f>
        <v>6.6426011900961007E-2</v>
      </c>
      <c r="Y245" s="72">
        <f t="shared" ca="1" si="94"/>
        <v>0.27746336578079445</v>
      </c>
      <c r="Z245" s="22">
        <f t="shared" si="95"/>
        <v>0</v>
      </c>
      <c r="AA245" s="22">
        <f t="shared" si="96"/>
        <v>0</v>
      </c>
      <c r="AB245" s="73"/>
      <c r="AC245" s="62">
        <f t="shared" ca="1" si="102"/>
        <v>0</v>
      </c>
      <c r="AE245" s="62">
        <f t="shared" ca="1" si="103"/>
        <v>0</v>
      </c>
      <c r="AF245" s="62">
        <f t="shared" ca="1" si="104"/>
        <v>0</v>
      </c>
      <c r="AG245" s="62">
        <f t="shared" ca="1" si="105"/>
        <v>0</v>
      </c>
    </row>
    <row r="246" spans="1:33" ht="12" customHeight="1">
      <c r="A246" s="65">
        <f t="shared" si="97"/>
        <v>44256</v>
      </c>
      <c r="B246" s="66">
        <f>Summary!B246</f>
        <v>0</v>
      </c>
      <c r="C246" s="74"/>
      <c r="D246" s="67">
        <f t="shared" si="88"/>
        <v>0</v>
      </c>
      <c r="E246" s="56">
        <f t="shared" si="89"/>
        <v>0</v>
      </c>
      <c r="F246" s="56">
        <f t="shared" ca="1" si="90"/>
        <v>0</v>
      </c>
      <c r="G246" s="68">
        <f>VLOOKUP($A246,[0]!Table,MATCH(G$4,[0]!Curves,0))</f>
        <v>4.9039999999999999</v>
      </c>
      <c r="H246" s="69">
        <f t="shared" si="106"/>
        <v>4.9039999999999999</v>
      </c>
      <c r="I246" s="68">
        <f t="shared" si="110"/>
        <v>4.9039999999999999</v>
      </c>
      <c r="J246" s="68">
        <v>0</v>
      </c>
      <c r="K246" s="69">
        <f t="shared" si="98"/>
        <v>0</v>
      </c>
      <c r="L246" s="85">
        <f t="shared" si="111"/>
        <v>0</v>
      </c>
      <c r="M246" s="68" t="e">
        <f>VLOOKUP($A246,[0]!Table,MATCH(M$4,[0]!Curves,0))</f>
        <v>#N/A</v>
      </c>
      <c r="N246" s="69" t="e">
        <f t="shared" si="99"/>
        <v>#N/A</v>
      </c>
      <c r="O246" s="85" t="e">
        <f t="shared" si="112"/>
        <v>#N/A</v>
      </c>
      <c r="P246" s="60"/>
      <c r="Q246" s="85">
        <f t="shared" si="100"/>
        <v>4.9039999999999999</v>
      </c>
      <c r="R246" s="85">
        <f t="shared" si="101"/>
        <v>4.9039999999999999</v>
      </c>
      <c r="S246" s="85">
        <f>Summary!C246</f>
        <v>0</v>
      </c>
      <c r="T246" s="70"/>
      <c r="U246" s="22">
        <f t="shared" si="91"/>
        <v>31</v>
      </c>
      <c r="V246" s="71">
        <f t="shared" si="92"/>
        <v>44256</v>
      </c>
      <c r="W246" s="22">
        <f t="shared" ca="1" si="93"/>
        <v>7194</v>
      </c>
      <c r="X246" s="68">
        <f>VLOOKUP($A246,[0]!Table,MATCH(X$4,[0]!Curves,0))</f>
        <v>6.6464749717944499E-2</v>
      </c>
      <c r="Y246" s="72">
        <f t="shared" ca="1" si="94"/>
        <v>0.27587310327066855</v>
      </c>
      <c r="Z246" s="22">
        <f t="shared" si="95"/>
        <v>0</v>
      </c>
      <c r="AA246" s="22">
        <f t="shared" si="96"/>
        <v>0</v>
      </c>
      <c r="AB246" s="73"/>
      <c r="AC246" s="62">
        <f t="shared" ca="1" si="102"/>
        <v>0</v>
      </c>
      <c r="AE246" s="62">
        <f t="shared" ca="1" si="103"/>
        <v>0</v>
      </c>
      <c r="AF246" s="62">
        <f t="shared" ca="1" si="104"/>
        <v>0</v>
      </c>
      <c r="AG246" s="62">
        <f t="shared" ca="1" si="105"/>
        <v>0</v>
      </c>
    </row>
    <row r="247" spans="1:33" ht="12" customHeight="1">
      <c r="A247" s="65">
        <f t="shared" si="97"/>
        <v>44287</v>
      </c>
      <c r="B247" s="66">
        <f>Summary!B247</f>
        <v>0</v>
      </c>
      <c r="C247" s="74"/>
      <c r="D247" s="67">
        <f t="shared" si="88"/>
        <v>0</v>
      </c>
      <c r="E247" s="56">
        <f t="shared" si="89"/>
        <v>0</v>
      </c>
      <c r="F247" s="56">
        <f t="shared" ca="1" si="90"/>
        <v>0</v>
      </c>
      <c r="G247" s="68">
        <f>VLOOKUP($A247,[0]!Table,MATCH(G$4,[0]!Curves,0))</f>
        <v>4.6840000000000002</v>
      </c>
      <c r="H247" s="69">
        <f t="shared" si="106"/>
        <v>4.6840000000000002</v>
      </c>
      <c r="I247" s="68">
        <f t="shared" si="110"/>
        <v>4.6840000000000002</v>
      </c>
      <c r="J247" s="68">
        <v>0</v>
      </c>
      <c r="K247" s="69">
        <f t="shared" si="98"/>
        <v>0</v>
      </c>
      <c r="L247" s="85">
        <f t="shared" si="111"/>
        <v>0</v>
      </c>
      <c r="M247" s="68" t="e">
        <f>VLOOKUP($A247,[0]!Table,MATCH(M$4,[0]!Curves,0))</f>
        <v>#N/A</v>
      </c>
      <c r="N247" s="69" t="e">
        <f t="shared" si="99"/>
        <v>#N/A</v>
      </c>
      <c r="O247" s="85" t="e">
        <f t="shared" si="112"/>
        <v>#N/A</v>
      </c>
      <c r="P247" s="60"/>
      <c r="Q247" s="85">
        <f t="shared" si="100"/>
        <v>4.6840000000000002</v>
      </c>
      <c r="R247" s="85">
        <f t="shared" si="101"/>
        <v>4.6840000000000002</v>
      </c>
      <c r="S247" s="85">
        <f>Summary!C247</f>
        <v>0</v>
      </c>
      <c r="T247" s="70"/>
      <c r="U247" s="22">
        <f t="shared" si="91"/>
        <v>30</v>
      </c>
      <c r="V247" s="71">
        <f t="shared" si="92"/>
        <v>44287</v>
      </c>
      <c r="W247" s="22">
        <f t="shared" ca="1" si="93"/>
        <v>7225</v>
      </c>
      <c r="X247" s="68">
        <f>VLOOKUP($A247,[0]!Table,MATCH(X$4,[0]!Curves,0))</f>
        <v>6.6507638015898402E-2</v>
      </c>
      <c r="Y247" s="72">
        <f t="shared" ca="1" si="94"/>
        <v>0.27412125135711662</v>
      </c>
      <c r="Z247" s="22">
        <f t="shared" si="95"/>
        <v>0</v>
      </c>
      <c r="AA247" s="22">
        <f t="shared" si="96"/>
        <v>0</v>
      </c>
      <c r="AB247" s="73"/>
      <c r="AC247" s="62">
        <f t="shared" ca="1" si="102"/>
        <v>0</v>
      </c>
      <c r="AE247" s="62">
        <f t="shared" ca="1" si="103"/>
        <v>0</v>
      </c>
      <c r="AF247" s="62">
        <f t="shared" ca="1" si="104"/>
        <v>0</v>
      </c>
      <c r="AG247" s="62">
        <f t="shared" ca="1" si="105"/>
        <v>0</v>
      </c>
    </row>
    <row r="248" spans="1:33" ht="12" customHeight="1">
      <c r="A248" s="65">
        <f t="shared" si="97"/>
        <v>44317</v>
      </c>
      <c r="B248" s="66">
        <f>Summary!B248</f>
        <v>0</v>
      </c>
      <c r="C248" s="74"/>
      <c r="D248" s="67">
        <f t="shared" si="88"/>
        <v>0</v>
      </c>
      <c r="E248" s="56">
        <f t="shared" si="89"/>
        <v>0</v>
      </c>
      <c r="F248" s="56">
        <f t="shared" ca="1" si="90"/>
        <v>0</v>
      </c>
      <c r="G248" s="68">
        <f>VLOOKUP($A248,[0]!Table,MATCH(G$4,[0]!Curves,0))</f>
        <v>4.6740000000000004</v>
      </c>
      <c r="H248" s="69">
        <f t="shared" si="106"/>
        <v>4.6740000000000004</v>
      </c>
      <c r="I248" s="68">
        <f t="shared" si="110"/>
        <v>4.6740000000000004</v>
      </c>
      <c r="J248" s="68">
        <v>0</v>
      </c>
      <c r="K248" s="69">
        <f t="shared" si="98"/>
        <v>0</v>
      </c>
      <c r="L248" s="85">
        <f t="shared" si="111"/>
        <v>0</v>
      </c>
      <c r="M248" s="68" t="e">
        <f>VLOOKUP($A248,[0]!Table,MATCH(M$4,[0]!Curves,0))</f>
        <v>#N/A</v>
      </c>
      <c r="N248" s="69" t="e">
        <f t="shared" si="99"/>
        <v>#N/A</v>
      </c>
      <c r="O248" s="85" t="e">
        <f t="shared" si="112"/>
        <v>#N/A</v>
      </c>
      <c r="P248" s="60"/>
      <c r="Q248" s="85">
        <f t="shared" si="100"/>
        <v>4.6740000000000004</v>
      </c>
      <c r="R248" s="85">
        <f t="shared" si="101"/>
        <v>4.6740000000000004</v>
      </c>
      <c r="S248" s="85">
        <f>Summary!C248</f>
        <v>0</v>
      </c>
      <c r="T248" s="70"/>
      <c r="U248" s="22">
        <f t="shared" si="91"/>
        <v>31</v>
      </c>
      <c r="V248" s="71">
        <f t="shared" si="92"/>
        <v>44317</v>
      </c>
      <c r="W248" s="22">
        <f t="shared" ca="1" si="93"/>
        <v>7255</v>
      </c>
      <c r="X248" s="68">
        <f>VLOOKUP($A248,[0]!Table,MATCH(X$4,[0]!Curves,0))</f>
        <v>6.6549142820950397E-2</v>
      </c>
      <c r="Y248" s="72">
        <f t="shared" ca="1" si="94"/>
        <v>0.27243468040492558</v>
      </c>
      <c r="Z248" s="22">
        <f t="shared" si="95"/>
        <v>0</v>
      </c>
      <c r="AA248" s="22">
        <f t="shared" si="96"/>
        <v>0</v>
      </c>
      <c r="AB248" s="73"/>
      <c r="AC248" s="62">
        <f t="shared" ca="1" si="102"/>
        <v>0</v>
      </c>
      <c r="AE248" s="62">
        <f t="shared" ca="1" si="103"/>
        <v>0</v>
      </c>
      <c r="AF248" s="62">
        <f t="shared" ca="1" si="104"/>
        <v>0</v>
      </c>
      <c r="AG248" s="62">
        <f t="shared" ca="1" si="105"/>
        <v>0</v>
      </c>
    </row>
    <row r="249" spans="1:33" ht="12" customHeight="1">
      <c r="A249" s="65">
        <f t="shared" si="97"/>
        <v>44348</v>
      </c>
      <c r="B249" s="66">
        <f>Summary!B249</f>
        <v>0</v>
      </c>
      <c r="C249" s="74"/>
      <c r="D249" s="67">
        <f t="shared" si="88"/>
        <v>0</v>
      </c>
      <c r="E249" s="56">
        <f t="shared" si="89"/>
        <v>0</v>
      </c>
      <c r="F249" s="56">
        <f t="shared" ca="1" si="90"/>
        <v>0</v>
      </c>
      <c r="G249" s="68">
        <f>VLOOKUP($A249,[0]!Table,MATCH(G$4,[0]!Curves,0))</f>
        <v>4.71</v>
      </c>
      <c r="H249" s="69">
        <f t="shared" si="106"/>
        <v>4.71</v>
      </c>
      <c r="I249" s="68">
        <f t="shared" si="110"/>
        <v>4.71</v>
      </c>
      <c r="J249" s="68">
        <v>0</v>
      </c>
      <c r="K249" s="69">
        <f t="shared" si="98"/>
        <v>0</v>
      </c>
      <c r="L249" s="85">
        <f t="shared" si="111"/>
        <v>0</v>
      </c>
      <c r="M249" s="68" t="e">
        <f>VLOOKUP($A249,[0]!Table,MATCH(M$4,[0]!Curves,0))</f>
        <v>#N/A</v>
      </c>
      <c r="N249" s="69" t="e">
        <f t="shared" si="99"/>
        <v>#N/A</v>
      </c>
      <c r="O249" s="85" t="e">
        <f t="shared" si="112"/>
        <v>#N/A</v>
      </c>
      <c r="P249" s="60"/>
      <c r="Q249" s="85">
        <f t="shared" si="100"/>
        <v>4.71</v>
      </c>
      <c r="R249" s="85">
        <f t="shared" si="101"/>
        <v>4.71</v>
      </c>
      <c r="S249" s="85">
        <f>Summary!C249</f>
        <v>0</v>
      </c>
      <c r="T249" s="70"/>
      <c r="U249" s="22">
        <f t="shared" si="91"/>
        <v>30</v>
      </c>
      <c r="V249" s="71">
        <f t="shared" si="92"/>
        <v>44348</v>
      </c>
      <c r="W249" s="22">
        <f t="shared" ca="1" si="93"/>
        <v>7286</v>
      </c>
      <c r="X249" s="68">
        <f>VLOOKUP($A249,[0]!Table,MATCH(X$4,[0]!Curves,0))</f>
        <v>6.6592031120103395E-2</v>
      </c>
      <c r="Y249" s="72">
        <f t="shared" ca="1" si="94"/>
        <v>0.27070091918836331</v>
      </c>
      <c r="Z249" s="22">
        <f t="shared" si="95"/>
        <v>0</v>
      </c>
      <c r="AA249" s="22">
        <f t="shared" si="96"/>
        <v>0</v>
      </c>
      <c r="AB249" s="73"/>
      <c r="AC249" s="62">
        <f t="shared" ca="1" si="102"/>
        <v>0</v>
      </c>
      <c r="AE249" s="62">
        <f t="shared" ca="1" si="103"/>
        <v>0</v>
      </c>
      <c r="AF249" s="62">
        <f t="shared" ca="1" si="104"/>
        <v>0</v>
      </c>
      <c r="AG249" s="62">
        <f t="shared" ca="1" si="105"/>
        <v>0</v>
      </c>
    </row>
    <row r="250" spans="1:33" ht="12" customHeight="1">
      <c r="A250" s="65">
        <f t="shared" si="97"/>
        <v>44378</v>
      </c>
      <c r="B250" s="66">
        <f>Summary!B250</f>
        <v>0</v>
      </c>
      <c r="C250" s="74"/>
      <c r="D250" s="67">
        <f t="shared" si="88"/>
        <v>0</v>
      </c>
      <c r="E250" s="56">
        <f t="shared" si="89"/>
        <v>0</v>
      </c>
      <c r="F250" s="56">
        <f t="shared" ca="1" si="90"/>
        <v>0</v>
      </c>
      <c r="G250" s="68">
        <f>VLOOKUP($A250,[0]!Table,MATCH(G$4,[0]!Curves,0))</f>
        <v>4.742</v>
      </c>
      <c r="H250" s="69">
        <f t="shared" si="106"/>
        <v>4.742</v>
      </c>
      <c r="I250" s="68">
        <f t="shared" ref="I250:I269" si="113">H250</f>
        <v>4.742</v>
      </c>
      <c r="J250" s="68">
        <v>0</v>
      </c>
      <c r="K250" s="69">
        <f t="shared" si="98"/>
        <v>0</v>
      </c>
      <c r="L250" s="85">
        <f t="shared" ref="L250:L269" si="114">K250</f>
        <v>0</v>
      </c>
      <c r="M250" s="68" t="e">
        <f>VLOOKUP($A250,[0]!Table,MATCH(M$4,[0]!Curves,0))</f>
        <v>#N/A</v>
      </c>
      <c r="N250" s="69" t="e">
        <f t="shared" si="99"/>
        <v>#N/A</v>
      </c>
      <c r="O250" s="85" t="e">
        <f t="shared" ref="O250:O269" si="115">N250</f>
        <v>#N/A</v>
      </c>
      <c r="P250" s="60"/>
      <c r="Q250" s="85">
        <f t="shared" si="100"/>
        <v>4.742</v>
      </c>
      <c r="R250" s="85">
        <f t="shared" si="101"/>
        <v>4.742</v>
      </c>
      <c r="S250" s="85">
        <f>Summary!C250</f>
        <v>0</v>
      </c>
      <c r="T250" s="70"/>
      <c r="U250" s="22">
        <f t="shared" si="91"/>
        <v>31</v>
      </c>
      <c r="V250" s="71">
        <f t="shared" si="92"/>
        <v>44378</v>
      </c>
      <c r="W250" s="22">
        <f t="shared" ca="1" si="93"/>
        <v>7316</v>
      </c>
      <c r="X250" s="68">
        <f>VLOOKUP($A250,[0]!Table,MATCH(X$4,[0]!Curves,0))</f>
        <v>6.6624026673619302E-2</v>
      </c>
      <c r="Y250" s="72">
        <f t="shared" ca="1" si="94"/>
        <v>0.26908138690314831</v>
      </c>
      <c r="Z250" s="22">
        <f t="shared" si="95"/>
        <v>0</v>
      </c>
      <c r="AA250" s="22">
        <f t="shared" si="96"/>
        <v>0</v>
      </c>
      <c r="AB250" s="73"/>
      <c r="AC250" s="62">
        <f t="shared" ca="1" si="102"/>
        <v>0</v>
      </c>
      <c r="AE250" s="62">
        <f t="shared" ca="1" si="103"/>
        <v>0</v>
      </c>
      <c r="AF250" s="62">
        <f t="shared" ca="1" si="104"/>
        <v>0</v>
      </c>
      <c r="AG250" s="62">
        <f t="shared" ca="1" si="105"/>
        <v>0</v>
      </c>
    </row>
    <row r="251" spans="1:33" ht="12" customHeight="1">
      <c r="A251" s="65">
        <f t="shared" si="97"/>
        <v>44409</v>
      </c>
      <c r="B251" s="66">
        <f>Summary!B251</f>
        <v>0</v>
      </c>
      <c r="C251" s="74"/>
      <c r="D251" s="67">
        <f t="shared" si="88"/>
        <v>0</v>
      </c>
      <c r="E251" s="56">
        <f t="shared" si="89"/>
        <v>0</v>
      </c>
      <c r="F251" s="56">
        <f t="shared" ca="1" si="90"/>
        <v>0</v>
      </c>
      <c r="G251" s="68">
        <f>VLOOKUP($A251,[0]!Table,MATCH(G$4,[0]!Curves,0))</f>
        <v>4.7910000000000004</v>
      </c>
      <c r="H251" s="69">
        <f t="shared" si="106"/>
        <v>4.7910000000000004</v>
      </c>
      <c r="I251" s="68">
        <f t="shared" si="113"/>
        <v>4.7910000000000004</v>
      </c>
      <c r="J251" s="68">
        <v>0</v>
      </c>
      <c r="K251" s="69">
        <f t="shared" si="98"/>
        <v>0</v>
      </c>
      <c r="L251" s="85">
        <f t="shared" si="114"/>
        <v>0</v>
      </c>
      <c r="M251" s="68" t="e">
        <f>VLOOKUP($A251,[0]!Table,MATCH(M$4,[0]!Curves,0))</f>
        <v>#N/A</v>
      </c>
      <c r="N251" s="69" t="e">
        <f t="shared" si="99"/>
        <v>#N/A</v>
      </c>
      <c r="O251" s="85" t="e">
        <f t="shared" si="115"/>
        <v>#N/A</v>
      </c>
      <c r="P251" s="60"/>
      <c r="Q251" s="85">
        <f t="shared" si="100"/>
        <v>4.7910000000000004</v>
      </c>
      <c r="R251" s="85">
        <f t="shared" si="101"/>
        <v>4.7910000000000004</v>
      </c>
      <c r="S251" s="85">
        <f>Summary!C251</f>
        <v>0</v>
      </c>
      <c r="T251" s="70"/>
      <c r="U251" s="22">
        <f t="shared" si="91"/>
        <v>31</v>
      </c>
      <c r="V251" s="71">
        <f t="shared" si="92"/>
        <v>44409</v>
      </c>
      <c r="W251" s="22">
        <f t="shared" ca="1" si="93"/>
        <v>7347</v>
      </c>
      <c r="X251" s="68">
        <f>VLOOKUP($A251,[0]!Table,MATCH(X$4,[0]!Curves,0))</f>
        <v>6.6617783834686403E-2</v>
      </c>
      <c r="Y251" s="72">
        <f t="shared" ca="1" si="94"/>
        <v>0.26762130773409842</v>
      </c>
      <c r="Z251" s="22">
        <f t="shared" si="95"/>
        <v>0</v>
      </c>
      <c r="AA251" s="22">
        <f t="shared" si="96"/>
        <v>0</v>
      </c>
      <c r="AB251" s="73"/>
      <c r="AC251" s="62">
        <f t="shared" ca="1" si="102"/>
        <v>0</v>
      </c>
      <c r="AE251" s="62">
        <f t="shared" ca="1" si="103"/>
        <v>0</v>
      </c>
      <c r="AF251" s="62">
        <f t="shared" ca="1" si="104"/>
        <v>0</v>
      </c>
      <c r="AG251" s="62">
        <f t="shared" ca="1" si="105"/>
        <v>0</v>
      </c>
    </row>
    <row r="252" spans="1:33" ht="12" customHeight="1">
      <c r="A252" s="65">
        <f t="shared" si="97"/>
        <v>44440</v>
      </c>
      <c r="B252" s="66">
        <f>Summary!B252</f>
        <v>0</v>
      </c>
      <c r="C252" s="74"/>
      <c r="D252" s="67">
        <f t="shared" si="88"/>
        <v>0</v>
      </c>
      <c r="E252" s="56">
        <f t="shared" si="89"/>
        <v>0</v>
      </c>
      <c r="F252" s="56">
        <f t="shared" ca="1" si="90"/>
        <v>0</v>
      </c>
      <c r="G252" s="68">
        <f>VLOOKUP($A252,[0]!Table,MATCH(G$4,[0]!Curves,0))</f>
        <v>4.806</v>
      </c>
      <c r="H252" s="69">
        <f t="shared" si="106"/>
        <v>4.806</v>
      </c>
      <c r="I252" s="68">
        <f t="shared" si="113"/>
        <v>4.806</v>
      </c>
      <c r="J252" s="68">
        <v>0</v>
      </c>
      <c r="K252" s="69">
        <f t="shared" si="98"/>
        <v>0</v>
      </c>
      <c r="L252" s="85">
        <f t="shared" si="114"/>
        <v>0</v>
      </c>
      <c r="M252" s="68" t="e">
        <f>VLOOKUP($A252,[0]!Table,MATCH(M$4,[0]!Curves,0))</f>
        <v>#N/A</v>
      </c>
      <c r="N252" s="69" t="e">
        <f t="shared" si="99"/>
        <v>#N/A</v>
      </c>
      <c r="O252" s="85" t="e">
        <f t="shared" si="115"/>
        <v>#N/A</v>
      </c>
      <c r="P252" s="60"/>
      <c r="Q252" s="85">
        <f t="shared" si="100"/>
        <v>4.806</v>
      </c>
      <c r="R252" s="85">
        <f t="shared" si="101"/>
        <v>4.806</v>
      </c>
      <c r="S252" s="85">
        <f>Summary!C252</f>
        <v>0</v>
      </c>
      <c r="T252" s="70"/>
      <c r="U252" s="22">
        <f t="shared" si="91"/>
        <v>30</v>
      </c>
      <c r="V252" s="71">
        <f t="shared" si="92"/>
        <v>44440</v>
      </c>
      <c r="W252" s="22">
        <f t="shared" ca="1" si="93"/>
        <v>7378</v>
      </c>
      <c r="X252" s="68">
        <f>VLOOKUP($A252,[0]!Table,MATCH(X$4,[0]!Curves,0))</f>
        <v>6.6611540995766397E-2</v>
      </c>
      <c r="Y252" s="72">
        <f t="shared" ca="1" si="94"/>
        <v>0.26616942425641887</v>
      </c>
      <c r="Z252" s="22">
        <f t="shared" si="95"/>
        <v>0</v>
      </c>
      <c r="AA252" s="22">
        <f t="shared" si="96"/>
        <v>0</v>
      </c>
      <c r="AB252" s="73"/>
      <c r="AC252" s="62">
        <f t="shared" ca="1" si="102"/>
        <v>0</v>
      </c>
      <c r="AE252" s="62">
        <f t="shared" ca="1" si="103"/>
        <v>0</v>
      </c>
      <c r="AF252" s="62">
        <f t="shared" ca="1" si="104"/>
        <v>0</v>
      </c>
      <c r="AG252" s="62">
        <f t="shared" ca="1" si="105"/>
        <v>0</v>
      </c>
    </row>
    <row r="253" spans="1:33" ht="12" customHeight="1">
      <c r="A253" s="65">
        <f t="shared" si="97"/>
        <v>44470</v>
      </c>
      <c r="B253" s="66">
        <f>Summary!B253</f>
        <v>0</v>
      </c>
      <c r="C253" s="74"/>
      <c r="D253" s="67">
        <f t="shared" si="88"/>
        <v>0</v>
      </c>
      <c r="E253" s="56">
        <f t="shared" si="89"/>
        <v>0</v>
      </c>
      <c r="F253" s="56">
        <f t="shared" ca="1" si="90"/>
        <v>0</v>
      </c>
      <c r="G253" s="68">
        <f>VLOOKUP($A253,[0]!Table,MATCH(G$4,[0]!Curves,0))</f>
        <v>4.835</v>
      </c>
      <c r="H253" s="69">
        <f t="shared" si="106"/>
        <v>4.835</v>
      </c>
      <c r="I253" s="68">
        <f t="shared" si="113"/>
        <v>4.835</v>
      </c>
      <c r="J253" s="68">
        <v>0</v>
      </c>
      <c r="K253" s="69">
        <f t="shared" si="98"/>
        <v>0</v>
      </c>
      <c r="L253" s="85">
        <f t="shared" si="114"/>
        <v>0</v>
      </c>
      <c r="M253" s="68" t="e">
        <f>VLOOKUP($A253,[0]!Table,MATCH(M$4,[0]!Curves,0))</f>
        <v>#N/A</v>
      </c>
      <c r="N253" s="69" t="e">
        <f t="shared" si="99"/>
        <v>#N/A</v>
      </c>
      <c r="O253" s="85" t="e">
        <f t="shared" si="115"/>
        <v>#N/A</v>
      </c>
      <c r="P253" s="60"/>
      <c r="Q253" s="85">
        <f t="shared" si="100"/>
        <v>4.835</v>
      </c>
      <c r="R253" s="85">
        <f t="shared" si="101"/>
        <v>4.835</v>
      </c>
      <c r="S253" s="85">
        <f>Summary!C253</f>
        <v>0</v>
      </c>
      <c r="T253" s="70"/>
      <c r="U253" s="22">
        <f t="shared" si="91"/>
        <v>31</v>
      </c>
      <c r="V253" s="71">
        <f t="shared" si="92"/>
        <v>44470</v>
      </c>
      <c r="W253" s="22">
        <f t="shared" ca="1" si="93"/>
        <v>7408</v>
      </c>
      <c r="X253" s="68">
        <f>VLOOKUP($A253,[0]!Table,MATCH(X$4,[0]!Curves,0))</f>
        <v>6.66054995387593E-2</v>
      </c>
      <c r="Y253" s="72">
        <f t="shared" ca="1" si="94"/>
        <v>0.26477213444086894</v>
      </c>
      <c r="Z253" s="22">
        <f t="shared" si="95"/>
        <v>0</v>
      </c>
      <c r="AA253" s="22">
        <f t="shared" si="96"/>
        <v>0</v>
      </c>
      <c r="AB253" s="73"/>
      <c r="AC253" s="62">
        <f t="shared" ca="1" si="102"/>
        <v>0</v>
      </c>
      <c r="AE253" s="62">
        <f t="shared" ca="1" si="103"/>
        <v>0</v>
      </c>
      <c r="AF253" s="62">
        <f t="shared" ca="1" si="104"/>
        <v>0</v>
      </c>
      <c r="AG253" s="62">
        <f t="shared" ca="1" si="105"/>
        <v>0</v>
      </c>
    </row>
    <row r="254" spans="1:33" ht="12" customHeight="1">
      <c r="A254" s="65">
        <f t="shared" si="97"/>
        <v>44501</v>
      </c>
      <c r="B254" s="66">
        <f>Summary!B254</f>
        <v>0</v>
      </c>
      <c r="C254" s="74"/>
      <c r="D254" s="67">
        <f t="shared" si="88"/>
        <v>0</v>
      </c>
      <c r="E254" s="56">
        <f t="shared" si="89"/>
        <v>0</v>
      </c>
      <c r="F254" s="56">
        <f t="shared" ca="1" si="90"/>
        <v>0</v>
      </c>
      <c r="G254" s="68">
        <f>VLOOKUP($A254,[0]!Table,MATCH(G$4,[0]!Curves,0))</f>
        <v>4.9749999999999996</v>
      </c>
      <c r="H254" s="69">
        <f t="shared" si="106"/>
        <v>4.9749999999999996</v>
      </c>
      <c r="I254" s="68">
        <f t="shared" si="113"/>
        <v>4.9749999999999996</v>
      </c>
      <c r="J254" s="68">
        <v>0</v>
      </c>
      <c r="K254" s="69">
        <f t="shared" si="98"/>
        <v>0</v>
      </c>
      <c r="L254" s="85">
        <f t="shared" si="114"/>
        <v>0</v>
      </c>
      <c r="M254" s="68" t="e">
        <f>VLOOKUP($A254,[0]!Table,MATCH(M$4,[0]!Curves,0))</f>
        <v>#N/A</v>
      </c>
      <c r="N254" s="69" t="e">
        <f t="shared" si="99"/>
        <v>#N/A</v>
      </c>
      <c r="O254" s="85" t="e">
        <f t="shared" si="115"/>
        <v>#N/A</v>
      </c>
      <c r="P254" s="60"/>
      <c r="Q254" s="85">
        <f t="shared" si="100"/>
        <v>4.9749999999999996</v>
      </c>
      <c r="R254" s="85">
        <f t="shared" si="101"/>
        <v>4.9749999999999996</v>
      </c>
      <c r="S254" s="85">
        <f>Summary!C254</f>
        <v>0</v>
      </c>
      <c r="T254" s="70"/>
      <c r="U254" s="22">
        <f t="shared" si="91"/>
        <v>30</v>
      </c>
      <c r="V254" s="71">
        <f t="shared" si="92"/>
        <v>44501</v>
      </c>
      <c r="W254" s="22">
        <f t="shared" ca="1" si="93"/>
        <v>7439</v>
      </c>
      <c r="X254" s="68">
        <f>VLOOKUP($A254,[0]!Table,MATCH(X$4,[0]!Curves,0))</f>
        <v>6.6599256699864606E-2</v>
      </c>
      <c r="Y254" s="72">
        <f t="shared" ca="1" si="94"/>
        <v>0.26333623973778397</v>
      </c>
      <c r="Z254" s="22">
        <f t="shared" si="95"/>
        <v>0</v>
      </c>
      <c r="AA254" s="22">
        <f t="shared" si="96"/>
        <v>0</v>
      </c>
      <c r="AB254" s="73"/>
      <c r="AC254" s="62">
        <f t="shared" ca="1" si="102"/>
        <v>0</v>
      </c>
      <c r="AE254" s="62">
        <f t="shared" ca="1" si="103"/>
        <v>0</v>
      </c>
      <c r="AF254" s="62">
        <f t="shared" ca="1" si="104"/>
        <v>0</v>
      </c>
      <c r="AG254" s="62">
        <f t="shared" ca="1" si="105"/>
        <v>0</v>
      </c>
    </row>
    <row r="255" spans="1:33" ht="12" customHeight="1">
      <c r="A255" s="65">
        <f t="shared" si="97"/>
        <v>44531</v>
      </c>
      <c r="B255" s="66">
        <f>Summary!B255</f>
        <v>0</v>
      </c>
      <c r="C255" s="74"/>
      <c r="D255" s="67">
        <f t="shared" si="88"/>
        <v>0</v>
      </c>
      <c r="E255" s="56">
        <f t="shared" si="89"/>
        <v>0</v>
      </c>
      <c r="F255" s="56">
        <f t="shared" ca="1" si="90"/>
        <v>0</v>
      </c>
      <c r="G255" s="68">
        <f>VLOOKUP($A255,[0]!Table,MATCH(G$4,[0]!Curves,0))</f>
        <v>5.1150000000000002</v>
      </c>
      <c r="H255" s="69">
        <f t="shared" si="106"/>
        <v>5.1150000000000002</v>
      </c>
      <c r="I255" s="68">
        <f t="shared" si="113"/>
        <v>5.1150000000000002</v>
      </c>
      <c r="J255" s="68">
        <v>0</v>
      </c>
      <c r="K255" s="69">
        <f t="shared" si="98"/>
        <v>0</v>
      </c>
      <c r="L255" s="85">
        <f t="shared" si="114"/>
        <v>0</v>
      </c>
      <c r="M255" s="68" t="e">
        <f>VLOOKUP($A255,[0]!Table,MATCH(M$4,[0]!Curves,0))</f>
        <v>#N/A</v>
      </c>
      <c r="N255" s="69" t="e">
        <f t="shared" si="99"/>
        <v>#N/A</v>
      </c>
      <c r="O255" s="85" t="e">
        <f t="shared" si="115"/>
        <v>#N/A</v>
      </c>
      <c r="P255" s="60"/>
      <c r="Q255" s="85">
        <f t="shared" si="100"/>
        <v>5.1150000000000002</v>
      </c>
      <c r="R255" s="85">
        <f t="shared" si="101"/>
        <v>5.1150000000000002</v>
      </c>
      <c r="S255" s="85">
        <f>Summary!C255</f>
        <v>0</v>
      </c>
      <c r="T255" s="70"/>
      <c r="U255" s="22">
        <f t="shared" si="91"/>
        <v>31</v>
      </c>
      <c r="V255" s="71">
        <f t="shared" si="92"/>
        <v>44531</v>
      </c>
      <c r="W255" s="22">
        <f t="shared" ca="1" si="93"/>
        <v>7469</v>
      </c>
      <c r="X255" s="68">
        <f>VLOOKUP($A255,[0]!Table,MATCH(X$4,[0]!Curves,0))</f>
        <v>6.6593215242881906E-2</v>
      </c>
      <c r="Y255" s="72">
        <f t="shared" ca="1" si="94"/>
        <v>0.26195433484029262</v>
      </c>
      <c r="Z255" s="22">
        <f t="shared" si="95"/>
        <v>0</v>
      </c>
      <c r="AA255" s="22">
        <f t="shared" si="96"/>
        <v>0</v>
      </c>
      <c r="AB255" s="73"/>
      <c r="AC255" s="62">
        <f t="shared" ca="1" si="102"/>
        <v>0</v>
      </c>
      <c r="AE255" s="62">
        <f t="shared" ca="1" si="103"/>
        <v>0</v>
      </c>
      <c r="AF255" s="62">
        <f t="shared" ca="1" si="104"/>
        <v>0</v>
      </c>
      <c r="AG255" s="62">
        <f t="shared" ca="1" si="105"/>
        <v>0</v>
      </c>
    </row>
    <row r="256" spans="1:33" ht="12" customHeight="1">
      <c r="A256" s="65">
        <f t="shared" si="97"/>
        <v>44562</v>
      </c>
      <c r="B256" s="66">
        <f>Summary!B256</f>
        <v>0</v>
      </c>
      <c r="C256" s="74"/>
      <c r="D256" s="67">
        <f t="shared" si="88"/>
        <v>0</v>
      </c>
      <c r="E256" s="56">
        <f t="shared" si="89"/>
        <v>0</v>
      </c>
      <c r="F256" s="56">
        <f t="shared" ca="1" si="90"/>
        <v>0</v>
      </c>
      <c r="G256" s="68">
        <f>VLOOKUP($A256,[0]!Table,MATCH(G$4,[0]!Curves,0))</f>
        <v>5.24</v>
      </c>
      <c r="H256" s="69">
        <f t="shared" si="106"/>
        <v>5.24</v>
      </c>
      <c r="I256" s="68">
        <f t="shared" si="113"/>
        <v>5.24</v>
      </c>
      <c r="J256" s="68">
        <v>0</v>
      </c>
      <c r="K256" s="69">
        <f t="shared" si="98"/>
        <v>0</v>
      </c>
      <c r="L256" s="85">
        <f t="shared" si="114"/>
        <v>0</v>
      </c>
      <c r="M256" s="68" t="e">
        <f>VLOOKUP($A256,[0]!Table,MATCH(M$4,[0]!Curves,0))</f>
        <v>#N/A</v>
      </c>
      <c r="N256" s="69" t="e">
        <f t="shared" si="99"/>
        <v>#N/A</v>
      </c>
      <c r="O256" s="85" t="e">
        <f t="shared" si="115"/>
        <v>#N/A</v>
      </c>
      <c r="P256" s="60"/>
      <c r="Q256" s="85">
        <f t="shared" si="100"/>
        <v>5.24</v>
      </c>
      <c r="R256" s="85">
        <f t="shared" si="101"/>
        <v>5.24</v>
      </c>
      <c r="S256" s="85">
        <f>Summary!C256</f>
        <v>0</v>
      </c>
      <c r="T256" s="70"/>
      <c r="U256" s="22">
        <f t="shared" si="91"/>
        <v>31</v>
      </c>
      <c r="V256" s="71">
        <f t="shared" si="92"/>
        <v>44562</v>
      </c>
      <c r="W256" s="22">
        <f t="shared" ca="1" si="93"/>
        <v>7500</v>
      </c>
      <c r="X256" s="68">
        <f>VLOOKUP($A256,[0]!Table,MATCH(X$4,[0]!Curves,0))</f>
        <v>6.6586972404012901E-2</v>
      </c>
      <c r="Y256" s="72">
        <f t="shared" ca="1" si="94"/>
        <v>0.26053424739573977</v>
      </c>
      <c r="Z256" s="22">
        <f t="shared" si="95"/>
        <v>0</v>
      </c>
      <c r="AA256" s="22">
        <f t="shared" si="96"/>
        <v>0</v>
      </c>
      <c r="AB256" s="73"/>
      <c r="AC256" s="62">
        <f t="shared" ca="1" si="102"/>
        <v>0</v>
      </c>
      <c r="AE256" s="62">
        <f t="shared" ca="1" si="103"/>
        <v>0</v>
      </c>
      <c r="AF256" s="62">
        <f t="shared" ca="1" si="104"/>
        <v>0</v>
      </c>
      <c r="AG256" s="62">
        <f t="shared" ca="1" si="105"/>
        <v>0</v>
      </c>
    </row>
    <row r="257" spans="1:33" ht="12" customHeight="1">
      <c r="A257" s="65">
        <f t="shared" si="97"/>
        <v>44593</v>
      </c>
      <c r="B257" s="66">
        <f>Summary!B257</f>
        <v>0</v>
      </c>
      <c r="C257" s="74"/>
      <c r="D257" s="67">
        <f t="shared" si="88"/>
        <v>0</v>
      </c>
      <c r="E257" s="56">
        <f t="shared" si="89"/>
        <v>0</v>
      </c>
      <c r="F257" s="56">
        <f t="shared" ca="1" si="90"/>
        <v>0</v>
      </c>
      <c r="G257" s="68">
        <f>VLOOKUP($A257,[0]!Table,MATCH(G$4,[0]!Curves,0))</f>
        <v>5.1219999999999999</v>
      </c>
      <c r="H257" s="69">
        <f t="shared" si="106"/>
        <v>5.1219999999999999</v>
      </c>
      <c r="I257" s="68">
        <f t="shared" si="113"/>
        <v>5.1219999999999999</v>
      </c>
      <c r="J257" s="68">
        <v>0</v>
      </c>
      <c r="K257" s="69">
        <f t="shared" si="98"/>
        <v>0</v>
      </c>
      <c r="L257" s="85">
        <f t="shared" si="114"/>
        <v>0</v>
      </c>
      <c r="M257" s="68" t="e">
        <f>VLOOKUP($A257,[0]!Table,MATCH(M$4,[0]!Curves,0))</f>
        <v>#N/A</v>
      </c>
      <c r="N257" s="69" t="e">
        <f t="shared" si="99"/>
        <v>#N/A</v>
      </c>
      <c r="O257" s="85" t="e">
        <f t="shared" si="115"/>
        <v>#N/A</v>
      </c>
      <c r="P257" s="60"/>
      <c r="Q257" s="85">
        <f t="shared" si="100"/>
        <v>5.1219999999999999</v>
      </c>
      <c r="R257" s="85">
        <f t="shared" si="101"/>
        <v>5.1219999999999999</v>
      </c>
      <c r="S257" s="85">
        <f>Summary!C257</f>
        <v>0</v>
      </c>
      <c r="T257" s="70"/>
      <c r="U257" s="22">
        <f t="shared" si="91"/>
        <v>28</v>
      </c>
      <c r="V257" s="71">
        <f t="shared" si="92"/>
        <v>44593</v>
      </c>
      <c r="W257" s="22">
        <f t="shared" ca="1" si="93"/>
        <v>7531</v>
      </c>
      <c r="X257" s="68">
        <f>VLOOKUP($A257,[0]!Table,MATCH(X$4,[0]!Curves,0))</f>
        <v>6.6580729565156399E-2</v>
      </c>
      <c r="Y257" s="72">
        <f t="shared" ca="1" si="94"/>
        <v>0.25912212426557202</v>
      </c>
      <c r="Z257" s="22">
        <f t="shared" si="95"/>
        <v>0</v>
      </c>
      <c r="AA257" s="22">
        <f t="shared" si="96"/>
        <v>0</v>
      </c>
      <c r="AB257" s="73"/>
      <c r="AC257" s="62">
        <f t="shared" ca="1" si="102"/>
        <v>0</v>
      </c>
      <c r="AE257" s="62">
        <f t="shared" ca="1" si="103"/>
        <v>0</v>
      </c>
      <c r="AF257" s="62">
        <f t="shared" ca="1" si="104"/>
        <v>0</v>
      </c>
      <c r="AG257" s="62">
        <f t="shared" ca="1" si="105"/>
        <v>0</v>
      </c>
    </row>
    <row r="258" spans="1:33" ht="12" customHeight="1">
      <c r="A258" s="65">
        <f t="shared" si="97"/>
        <v>44621</v>
      </c>
      <c r="B258" s="66">
        <f>Summary!B258</f>
        <v>0</v>
      </c>
      <c r="C258" s="74"/>
      <c r="D258" s="67">
        <f t="shared" si="88"/>
        <v>0</v>
      </c>
      <c r="E258" s="56">
        <f t="shared" si="89"/>
        <v>0</v>
      </c>
      <c r="F258" s="56">
        <f t="shared" ca="1" si="90"/>
        <v>0</v>
      </c>
      <c r="G258" s="68">
        <f>VLOOKUP($A258,[0]!Table,MATCH(G$4,[0]!Curves,0))</f>
        <v>4.9889999999999999</v>
      </c>
      <c r="H258" s="69">
        <f t="shared" si="106"/>
        <v>4.9889999999999999</v>
      </c>
      <c r="I258" s="68">
        <f t="shared" si="113"/>
        <v>4.9889999999999999</v>
      </c>
      <c r="J258" s="68">
        <v>0</v>
      </c>
      <c r="K258" s="69">
        <f t="shared" si="98"/>
        <v>0</v>
      </c>
      <c r="L258" s="85">
        <f t="shared" si="114"/>
        <v>0</v>
      </c>
      <c r="M258" s="68" t="e">
        <f>VLOOKUP($A258,[0]!Table,MATCH(M$4,[0]!Curves,0))</f>
        <v>#N/A</v>
      </c>
      <c r="N258" s="69" t="e">
        <f t="shared" si="99"/>
        <v>#N/A</v>
      </c>
      <c r="O258" s="85" t="e">
        <f t="shared" si="115"/>
        <v>#N/A</v>
      </c>
      <c r="P258" s="60"/>
      <c r="Q258" s="85">
        <f t="shared" si="100"/>
        <v>4.9889999999999999</v>
      </c>
      <c r="R258" s="85">
        <f t="shared" si="101"/>
        <v>4.9889999999999999</v>
      </c>
      <c r="S258" s="85">
        <f>Summary!C258</f>
        <v>0</v>
      </c>
      <c r="T258" s="70"/>
      <c r="U258" s="22">
        <f t="shared" si="91"/>
        <v>31</v>
      </c>
      <c r="V258" s="71">
        <f t="shared" si="92"/>
        <v>44621</v>
      </c>
      <c r="W258" s="22">
        <f t="shared" ca="1" si="93"/>
        <v>7559</v>
      </c>
      <c r="X258" s="68">
        <f>VLOOKUP($A258,[0]!Table,MATCH(X$4,[0]!Curves,0))</f>
        <v>6.6575090872007095E-2</v>
      </c>
      <c r="Y258" s="72">
        <f t="shared" ca="1" si="94"/>
        <v>0.25785346539607523</v>
      </c>
      <c r="Z258" s="22">
        <f t="shared" si="95"/>
        <v>0</v>
      </c>
      <c r="AA258" s="22">
        <f t="shared" si="96"/>
        <v>0</v>
      </c>
      <c r="AB258" s="73"/>
      <c r="AC258" s="62">
        <f t="shared" ca="1" si="102"/>
        <v>0</v>
      </c>
      <c r="AE258" s="62">
        <f t="shared" ca="1" si="103"/>
        <v>0</v>
      </c>
      <c r="AF258" s="62">
        <f t="shared" ca="1" si="104"/>
        <v>0</v>
      </c>
      <c r="AG258" s="62">
        <f t="shared" ca="1" si="105"/>
        <v>0</v>
      </c>
    </row>
    <row r="259" spans="1:33" ht="12" customHeight="1">
      <c r="A259" s="65">
        <f t="shared" si="97"/>
        <v>44652</v>
      </c>
      <c r="B259" s="66">
        <f>Summary!B259</f>
        <v>0</v>
      </c>
      <c r="C259" s="74"/>
      <c r="D259" s="67">
        <f t="shared" si="88"/>
        <v>0</v>
      </c>
      <c r="E259" s="56">
        <f t="shared" si="89"/>
        <v>0</v>
      </c>
      <c r="F259" s="56">
        <f t="shared" ca="1" si="90"/>
        <v>0</v>
      </c>
      <c r="G259" s="68">
        <f>VLOOKUP($A259,[0]!Table,MATCH(G$4,[0]!Curves,0))</f>
        <v>4.7690000000000001</v>
      </c>
      <c r="H259" s="69">
        <f t="shared" si="106"/>
        <v>4.7690000000000001</v>
      </c>
      <c r="I259" s="68">
        <f t="shared" si="113"/>
        <v>4.7690000000000001</v>
      </c>
      <c r="J259" s="68">
        <v>0</v>
      </c>
      <c r="K259" s="69">
        <f t="shared" si="98"/>
        <v>0</v>
      </c>
      <c r="L259" s="85">
        <f t="shared" si="114"/>
        <v>0</v>
      </c>
      <c r="M259" s="68" t="e">
        <f>VLOOKUP($A259,[0]!Table,MATCH(M$4,[0]!Curves,0))</f>
        <v>#N/A</v>
      </c>
      <c r="N259" s="69" t="e">
        <f t="shared" si="99"/>
        <v>#N/A</v>
      </c>
      <c r="O259" s="85" t="e">
        <f t="shared" si="115"/>
        <v>#N/A</v>
      </c>
      <c r="P259" s="60"/>
      <c r="Q259" s="85">
        <f t="shared" si="100"/>
        <v>4.7690000000000001</v>
      </c>
      <c r="R259" s="85">
        <f t="shared" si="101"/>
        <v>4.7690000000000001</v>
      </c>
      <c r="S259" s="85">
        <f>Summary!C259</f>
        <v>0</v>
      </c>
      <c r="T259" s="70"/>
      <c r="U259" s="22">
        <f t="shared" si="91"/>
        <v>30</v>
      </c>
      <c r="V259" s="71">
        <f t="shared" si="92"/>
        <v>44652</v>
      </c>
      <c r="W259" s="22">
        <f t="shared" ca="1" si="93"/>
        <v>7590</v>
      </c>
      <c r="X259" s="68">
        <f>VLOOKUP($A259,[0]!Table,MATCH(X$4,[0]!Curves,0))</f>
        <v>6.6568848033175407E-2</v>
      </c>
      <c r="Y259" s="72">
        <f t="shared" ca="1" si="94"/>
        <v>0.25645637314172609</v>
      </c>
      <c r="Z259" s="22">
        <f t="shared" si="95"/>
        <v>0</v>
      </c>
      <c r="AA259" s="22">
        <f t="shared" si="96"/>
        <v>0</v>
      </c>
      <c r="AB259" s="73"/>
      <c r="AC259" s="62">
        <f t="shared" ca="1" si="102"/>
        <v>0</v>
      </c>
      <c r="AE259" s="62">
        <f t="shared" ca="1" si="103"/>
        <v>0</v>
      </c>
      <c r="AF259" s="62">
        <f t="shared" ca="1" si="104"/>
        <v>0</v>
      </c>
      <c r="AG259" s="62">
        <f t="shared" ca="1" si="105"/>
        <v>0</v>
      </c>
    </row>
    <row r="260" spans="1:33" ht="12" customHeight="1">
      <c r="A260" s="65">
        <f t="shared" si="97"/>
        <v>44682</v>
      </c>
      <c r="B260" s="66">
        <f>Summary!B260</f>
        <v>0</v>
      </c>
      <c r="C260" s="74"/>
      <c r="D260" s="67">
        <f t="shared" si="88"/>
        <v>0</v>
      </c>
      <c r="E260" s="56">
        <f t="shared" si="89"/>
        <v>0</v>
      </c>
      <c r="F260" s="56">
        <f t="shared" ca="1" si="90"/>
        <v>0</v>
      </c>
      <c r="G260" s="68">
        <f>VLOOKUP($A260,[0]!Table,MATCH(G$4,[0]!Curves,0))</f>
        <v>4.7590000000000003</v>
      </c>
      <c r="H260" s="69">
        <f t="shared" si="106"/>
        <v>4.7590000000000003</v>
      </c>
      <c r="I260" s="68">
        <f t="shared" si="113"/>
        <v>4.7590000000000003</v>
      </c>
      <c r="J260" s="68">
        <v>0</v>
      </c>
      <c r="K260" s="69">
        <f t="shared" si="98"/>
        <v>0</v>
      </c>
      <c r="L260" s="85">
        <f t="shared" si="114"/>
        <v>0</v>
      </c>
      <c r="M260" s="68" t="e">
        <f>VLOOKUP($A260,[0]!Table,MATCH(M$4,[0]!Curves,0))</f>
        <v>#N/A</v>
      </c>
      <c r="N260" s="69" t="e">
        <f t="shared" si="99"/>
        <v>#N/A</v>
      </c>
      <c r="O260" s="85" t="e">
        <f t="shared" si="115"/>
        <v>#N/A</v>
      </c>
      <c r="P260" s="60"/>
      <c r="Q260" s="85">
        <f t="shared" si="100"/>
        <v>4.7590000000000003</v>
      </c>
      <c r="R260" s="85">
        <f t="shared" si="101"/>
        <v>4.7590000000000003</v>
      </c>
      <c r="S260" s="85">
        <f>Summary!C260</f>
        <v>0</v>
      </c>
      <c r="T260" s="70"/>
      <c r="U260" s="22">
        <f t="shared" si="91"/>
        <v>31</v>
      </c>
      <c r="V260" s="71">
        <f t="shared" si="92"/>
        <v>44682</v>
      </c>
      <c r="W260" s="22">
        <f t="shared" ca="1" si="93"/>
        <v>7620</v>
      </c>
      <c r="X260" s="68">
        <f>VLOOKUP($A260,[0]!Table,MATCH(X$4,[0]!Curves,0))</f>
        <v>6.6562806576253603E-2</v>
      </c>
      <c r="Y260" s="72">
        <f t="shared" ca="1" si="94"/>
        <v>0.25511180534056627</v>
      </c>
      <c r="Z260" s="22">
        <f t="shared" si="95"/>
        <v>0</v>
      </c>
      <c r="AA260" s="22">
        <f t="shared" si="96"/>
        <v>0</v>
      </c>
      <c r="AB260" s="73"/>
      <c r="AC260" s="62">
        <f t="shared" ca="1" si="102"/>
        <v>0</v>
      </c>
      <c r="AE260" s="62">
        <f t="shared" ca="1" si="103"/>
        <v>0</v>
      </c>
      <c r="AF260" s="62">
        <f t="shared" ca="1" si="104"/>
        <v>0</v>
      </c>
      <c r="AG260" s="62">
        <f t="shared" ca="1" si="105"/>
        <v>0</v>
      </c>
    </row>
    <row r="261" spans="1:33" ht="12" customHeight="1">
      <c r="A261" s="65">
        <f t="shared" si="97"/>
        <v>44713</v>
      </c>
      <c r="B261" s="66">
        <f>Summary!B261</f>
        <v>0</v>
      </c>
      <c r="C261" s="74"/>
      <c r="D261" s="67">
        <f t="shared" si="88"/>
        <v>0</v>
      </c>
      <c r="E261" s="56">
        <f t="shared" si="89"/>
        <v>0</v>
      </c>
      <c r="F261" s="56">
        <f t="shared" ca="1" si="90"/>
        <v>0</v>
      </c>
      <c r="G261" s="68">
        <f>VLOOKUP($A261,[0]!Table,MATCH(G$4,[0]!Curves,0))</f>
        <v>4.7949999999999999</v>
      </c>
      <c r="H261" s="69">
        <f t="shared" si="106"/>
        <v>4.7949999999999999</v>
      </c>
      <c r="I261" s="68">
        <f t="shared" si="113"/>
        <v>4.7949999999999999</v>
      </c>
      <c r="J261" s="68">
        <v>0</v>
      </c>
      <c r="K261" s="69">
        <f t="shared" si="98"/>
        <v>0</v>
      </c>
      <c r="L261" s="85">
        <f t="shared" si="114"/>
        <v>0</v>
      </c>
      <c r="M261" s="68" t="e">
        <f>VLOOKUP($A261,[0]!Table,MATCH(M$4,[0]!Curves,0))</f>
        <v>#N/A</v>
      </c>
      <c r="N261" s="69" t="e">
        <f t="shared" si="99"/>
        <v>#N/A</v>
      </c>
      <c r="O261" s="85" t="e">
        <f t="shared" si="115"/>
        <v>#N/A</v>
      </c>
      <c r="P261" s="60"/>
      <c r="Q261" s="85">
        <f t="shared" si="100"/>
        <v>4.7949999999999999</v>
      </c>
      <c r="R261" s="85">
        <f t="shared" si="101"/>
        <v>4.7949999999999999</v>
      </c>
      <c r="S261" s="85">
        <f>Summary!C261</f>
        <v>0</v>
      </c>
      <c r="T261" s="70"/>
      <c r="U261" s="22">
        <f t="shared" si="91"/>
        <v>30</v>
      </c>
      <c r="V261" s="71">
        <f t="shared" si="92"/>
        <v>44713</v>
      </c>
      <c r="W261" s="22">
        <f t="shared" ca="1" si="93"/>
        <v>7651</v>
      </c>
      <c r="X261" s="68">
        <f>VLOOKUP($A261,[0]!Table,MATCH(X$4,[0]!Curves,0))</f>
        <v>6.6556563737447699E-2</v>
      </c>
      <c r="Y261" s="72">
        <f t="shared" ca="1" si="94"/>
        <v>0.25373008007860093</v>
      </c>
      <c r="Z261" s="22">
        <f t="shared" si="95"/>
        <v>0</v>
      </c>
      <c r="AA261" s="22">
        <f t="shared" si="96"/>
        <v>0</v>
      </c>
      <c r="AB261" s="73"/>
      <c r="AC261" s="62">
        <f t="shared" ca="1" si="102"/>
        <v>0</v>
      </c>
      <c r="AE261" s="62">
        <f t="shared" ca="1" si="103"/>
        <v>0</v>
      </c>
      <c r="AF261" s="62">
        <f t="shared" ca="1" si="104"/>
        <v>0</v>
      </c>
      <c r="AG261" s="62">
        <f t="shared" ca="1" si="105"/>
        <v>0</v>
      </c>
    </row>
    <row r="262" spans="1:33" ht="12" customHeight="1">
      <c r="A262" s="65">
        <f t="shared" si="97"/>
        <v>44743</v>
      </c>
      <c r="B262" s="66">
        <f>Summary!B262</f>
        <v>0</v>
      </c>
      <c r="C262" s="74"/>
      <c r="D262" s="67">
        <f t="shared" si="88"/>
        <v>0</v>
      </c>
      <c r="E262" s="56">
        <f t="shared" si="89"/>
        <v>0</v>
      </c>
      <c r="F262" s="56">
        <f t="shared" ca="1" si="90"/>
        <v>0</v>
      </c>
      <c r="G262" s="68">
        <f>VLOOKUP($A262,[0]!Table,MATCH(G$4,[0]!Curves,0))</f>
        <v>4.827</v>
      </c>
      <c r="H262" s="69">
        <f t="shared" si="106"/>
        <v>4.827</v>
      </c>
      <c r="I262" s="68">
        <f t="shared" si="113"/>
        <v>4.827</v>
      </c>
      <c r="J262" s="68">
        <v>0</v>
      </c>
      <c r="K262" s="69">
        <f t="shared" si="98"/>
        <v>0</v>
      </c>
      <c r="L262" s="85">
        <f t="shared" si="114"/>
        <v>0</v>
      </c>
      <c r="M262" s="68" t="e">
        <f>VLOOKUP($A262,[0]!Table,MATCH(M$4,[0]!Curves,0))</f>
        <v>#N/A</v>
      </c>
      <c r="N262" s="69" t="e">
        <f t="shared" si="99"/>
        <v>#N/A</v>
      </c>
      <c r="O262" s="85" t="e">
        <f t="shared" si="115"/>
        <v>#N/A</v>
      </c>
      <c r="P262" s="60"/>
      <c r="Q262" s="85">
        <f t="shared" si="100"/>
        <v>4.827</v>
      </c>
      <c r="R262" s="85">
        <f t="shared" si="101"/>
        <v>4.827</v>
      </c>
      <c r="S262" s="85">
        <f>Summary!C262</f>
        <v>0</v>
      </c>
      <c r="T262" s="70"/>
      <c r="U262" s="22">
        <f t="shared" si="91"/>
        <v>31</v>
      </c>
      <c r="V262" s="71">
        <f t="shared" si="92"/>
        <v>44743</v>
      </c>
      <c r="W262" s="22">
        <f t="shared" ca="1" si="93"/>
        <v>7681</v>
      </c>
      <c r="X262" s="68">
        <f>VLOOKUP($A262,[0]!Table,MATCH(X$4,[0]!Curves,0))</f>
        <v>6.6550522280550195E-2</v>
      </c>
      <c r="Y262" s="72">
        <f t="shared" ca="1" si="94"/>
        <v>0.25240029899199795</v>
      </c>
      <c r="Z262" s="22">
        <f t="shared" si="95"/>
        <v>0</v>
      </c>
      <c r="AA262" s="22">
        <f t="shared" si="96"/>
        <v>0</v>
      </c>
      <c r="AB262" s="73"/>
      <c r="AC262" s="62">
        <f t="shared" ca="1" si="102"/>
        <v>0</v>
      </c>
      <c r="AE262" s="62">
        <f t="shared" ca="1" si="103"/>
        <v>0</v>
      </c>
      <c r="AF262" s="62">
        <f t="shared" ca="1" si="104"/>
        <v>0</v>
      </c>
      <c r="AG262" s="62">
        <f t="shared" ca="1" si="105"/>
        <v>0</v>
      </c>
    </row>
    <row r="263" spans="1:33" ht="12" customHeight="1">
      <c r="A263" s="65">
        <f t="shared" si="97"/>
        <v>44774</v>
      </c>
      <c r="B263" s="66">
        <f>Summary!B263</f>
        <v>0</v>
      </c>
      <c r="C263" s="74"/>
      <c r="D263" s="67">
        <f t="shared" si="88"/>
        <v>0</v>
      </c>
      <c r="E263" s="56">
        <f t="shared" si="89"/>
        <v>0</v>
      </c>
      <c r="F263" s="56">
        <f t="shared" ca="1" si="90"/>
        <v>0</v>
      </c>
      <c r="G263" s="68">
        <f>VLOOKUP($A263,[0]!Table,MATCH(G$4,[0]!Curves,0))</f>
        <v>4.8760000000000003</v>
      </c>
      <c r="H263" s="69">
        <f t="shared" si="106"/>
        <v>4.8760000000000003</v>
      </c>
      <c r="I263" s="68">
        <f t="shared" si="113"/>
        <v>4.8760000000000003</v>
      </c>
      <c r="J263" s="68">
        <v>0</v>
      </c>
      <c r="K263" s="69">
        <f t="shared" si="98"/>
        <v>0</v>
      </c>
      <c r="L263" s="85">
        <f t="shared" si="114"/>
        <v>0</v>
      </c>
      <c r="M263" s="68" t="e">
        <f>VLOOKUP($A263,[0]!Table,MATCH(M$4,[0]!Curves,0))</f>
        <v>#N/A</v>
      </c>
      <c r="N263" s="69" t="e">
        <f t="shared" si="99"/>
        <v>#N/A</v>
      </c>
      <c r="O263" s="85" t="e">
        <f t="shared" si="115"/>
        <v>#N/A</v>
      </c>
      <c r="P263" s="60"/>
      <c r="Q263" s="85">
        <f t="shared" si="100"/>
        <v>4.8760000000000003</v>
      </c>
      <c r="R263" s="85">
        <f t="shared" si="101"/>
        <v>4.8760000000000003</v>
      </c>
      <c r="S263" s="85">
        <f>Summary!C263</f>
        <v>0</v>
      </c>
      <c r="T263" s="70"/>
      <c r="U263" s="22">
        <f t="shared" si="91"/>
        <v>31</v>
      </c>
      <c r="V263" s="71">
        <f t="shared" si="92"/>
        <v>44774</v>
      </c>
      <c r="W263" s="22">
        <f t="shared" ca="1" si="93"/>
        <v>7712</v>
      </c>
      <c r="X263" s="68">
        <f>VLOOKUP($A263,[0]!Table,MATCH(X$4,[0]!Curves,0))</f>
        <v>6.6544279441769702E-2</v>
      </c>
      <c r="Y263" s="72">
        <f t="shared" ca="1" si="94"/>
        <v>0.25103376646157094</v>
      </c>
      <c r="Z263" s="22">
        <f t="shared" si="95"/>
        <v>0</v>
      </c>
      <c r="AA263" s="22">
        <f t="shared" si="96"/>
        <v>0</v>
      </c>
      <c r="AB263" s="73"/>
      <c r="AC263" s="62">
        <f t="shared" ca="1" si="102"/>
        <v>0</v>
      </c>
      <c r="AE263" s="62">
        <f t="shared" ca="1" si="103"/>
        <v>0</v>
      </c>
      <c r="AF263" s="62">
        <f t="shared" ca="1" si="104"/>
        <v>0</v>
      </c>
      <c r="AG263" s="62">
        <f t="shared" ca="1" si="105"/>
        <v>0</v>
      </c>
    </row>
    <row r="264" spans="1:33" ht="12" customHeight="1">
      <c r="A264" s="65">
        <f t="shared" si="97"/>
        <v>44805</v>
      </c>
      <c r="B264" s="66">
        <f>Summary!B264</f>
        <v>0</v>
      </c>
      <c r="C264" s="74"/>
      <c r="D264" s="67">
        <f t="shared" si="88"/>
        <v>0</v>
      </c>
      <c r="E264" s="56">
        <f t="shared" si="89"/>
        <v>0</v>
      </c>
      <c r="F264" s="56">
        <f t="shared" ca="1" si="90"/>
        <v>0</v>
      </c>
      <c r="G264" s="68">
        <f>VLOOKUP($A264,[0]!Table,MATCH(G$4,[0]!Curves,0))</f>
        <v>4.891</v>
      </c>
      <c r="H264" s="69">
        <f t="shared" si="106"/>
        <v>4.891</v>
      </c>
      <c r="I264" s="68">
        <f t="shared" si="113"/>
        <v>4.891</v>
      </c>
      <c r="J264" s="68">
        <v>0</v>
      </c>
      <c r="K264" s="69">
        <f t="shared" si="98"/>
        <v>0</v>
      </c>
      <c r="L264" s="85">
        <f t="shared" si="114"/>
        <v>0</v>
      </c>
      <c r="M264" s="68" t="e">
        <f>VLOOKUP($A264,[0]!Table,MATCH(M$4,[0]!Curves,0))</f>
        <v>#N/A</v>
      </c>
      <c r="N264" s="69" t="e">
        <f t="shared" si="99"/>
        <v>#N/A</v>
      </c>
      <c r="O264" s="85" t="e">
        <f t="shared" si="115"/>
        <v>#N/A</v>
      </c>
      <c r="P264" s="60"/>
      <c r="Q264" s="85">
        <f t="shared" si="100"/>
        <v>4.891</v>
      </c>
      <c r="R264" s="85">
        <f t="shared" si="101"/>
        <v>4.891</v>
      </c>
      <c r="S264" s="85">
        <f>Summary!C264</f>
        <v>0</v>
      </c>
      <c r="T264" s="70"/>
      <c r="U264" s="22">
        <f t="shared" si="91"/>
        <v>30</v>
      </c>
      <c r="V264" s="71">
        <f t="shared" si="92"/>
        <v>44805</v>
      </c>
      <c r="W264" s="22">
        <f t="shared" ca="1" si="93"/>
        <v>7743</v>
      </c>
      <c r="X264" s="68">
        <f>VLOOKUP($A264,[0]!Table,MATCH(X$4,[0]!Curves,0))</f>
        <v>6.6538036603001102E-2</v>
      </c>
      <c r="Y264" s="72">
        <f t="shared" ca="1" si="94"/>
        <v>0.24967488869747237</v>
      </c>
      <c r="Z264" s="22">
        <f t="shared" si="95"/>
        <v>0</v>
      </c>
      <c r="AA264" s="22">
        <f t="shared" si="96"/>
        <v>0</v>
      </c>
      <c r="AB264" s="73"/>
      <c r="AC264" s="62">
        <f t="shared" ca="1" si="102"/>
        <v>0</v>
      </c>
      <c r="AE264" s="62">
        <f t="shared" ca="1" si="103"/>
        <v>0</v>
      </c>
      <c r="AF264" s="62">
        <f t="shared" ca="1" si="104"/>
        <v>0</v>
      </c>
      <c r="AG264" s="62">
        <f t="shared" ca="1" si="105"/>
        <v>0</v>
      </c>
    </row>
    <row r="265" spans="1:33" ht="12" customHeight="1">
      <c r="A265" s="65">
        <f t="shared" si="97"/>
        <v>44835</v>
      </c>
      <c r="B265" s="66">
        <f>Summary!B265</f>
        <v>0</v>
      </c>
      <c r="C265" s="74"/>
      <c r="D265" s="67">
        <f t="shared" si="88"/>
        <v>0</v>
      </c>
      <c r="E265" s="56">
        <f t="shared" si="89"/>
        <v>0</v>
      </c>
      <c r="F265" s="56">
        <f t="shared" ca="1" si="90"/>
        <v>0</v>
      </c>
      <c r="G265" s="68">
        <f>VLOOKUP($A265,[0]!Table,MATCH(G$4,[0]!Curves,0))</f>
        <v>4.92</v>
      </c>
      <c r="H265" s="69">
        <f t="shared" si="106"/>
        <v>4.92</v>
      </c>
      <c r="I265" s="68">
        <f t="shared" si="113"/>
        <v>4.92</v>
      </c>
      <c r="J265" s="68">
        <v>0</v>
      </c>
      <c r="K265" s="69">
        <f t="shared" si="98"/>
        <v>0</v>
      </c>
      <c r="L265" s="85">
        <f t="shared" si="114"/>
        <v>0</v>
      </c>
      <c r="M265" s="68" t="e">
        <f>VLOOKUP($A265,[0]!Table,MATCH(M$4,[0]!Curves,0))</f>
        <v>#N/A</v>
      </c>
      <c r="N265" s="69" t="e">
        <f t="shared" si="99"/>
        <v>#N/A</v>
      </c>
      <c r="O265" s="85" t="e">
        <f t="shared" si="115"/>
        <v>#N/A</v>
      </c>
      <c r="P265" s="60"/>
      <c r="Q265" s="85">
        <f t="shared" si="100"/>
        <v>4.92</v>
      </c>
      <c r="R265" s="85">
        <f t="shared" si="101"/>
        <v>4.92</v>
      </c>
      <c r="S265" s="85">
        <f>Summary!C265</f>
        <v>0</v>
      </c>
      <c r="T265" s="70"/>
      <c r="U265" s="22">
        <f t="shared" si="91"/>
        <v>31</v>
      </c>
      <c r="V265" s="71">
        <f t="shared" si="92"/>
        <v>44835</v>
      </c>
      <c r="W265" s="22">
        <f t="shared" ca="1" si="93"/>
        <v>7773</v>
      </c>
      <c r="X265" s="68">
        <f>VLOOKUP($A265,[0]!Table,MATCH(X$4,[0]!Curves,0))</f>
        <v>6.6531995146141401E-2</v>
      </c>
      <c r="Y265" s="72">
        <f t="shared" ca="1" si="94"/>
        <v>0.24836709240837748</v>
      </c>
      <c r="Z265" s="22">
        <f t="shared" si="95"/>
        <v>0</v>
      </c>
      <c r="AA265" s="22">
        <f t="shared" si="96"/>
        <v>0</v>
      </c>
      <c r="AB265" s="73"/>
      <c r="AC265" s="62">
        <f t="shared" ca="1" si="102"/>
        <v>0</v>
      </c>
      <c r="AE265" s="62">
        <f t="shared" ca="1" si="103"/>
        <v>0</v>
      </c>
      <c r="AF265" s="62">
        <f t="shared" ca="1" si="104"/>
        <v>0</v>
      </c>
      <c r="AG265" s="62">
        <f t="shared" ca="1" si="105"/>
        <v>0</v>
      </c>
    </row>
    <row r="266" spans="1:33" ht="12" customHeight="1">
      <c r="A266" s="65">
        <f t="shared" si="97"/>
        <v>44866</v>
      </c>
      <c r="B266" s="66">
        <f>Summary!B266</f>
        <v>0</v>
      </c>
      <c r="C266" s="74"/>
      <c r="D266" s="67">
        <f t="shared" ref="D266:D329" si="116">B266+C266</f>
        <v>0</v>
      </c>
      <c r="E266" s="56">
        <f t="shared" ref="E266:E329" si="117">IF(Z266=0,0,IF(AND(Z266=1,$H$3=1),D266*U266,IF($H$3=2,D266,"N/A")))</f>
        <v>0</v>
      </c>
      <c r="F266" s="56">
        <f t="shared" ref="F266:F329" ca="1" si="118">E266*Y266</f>
        <v>0</v>
      </c>
      <c r="G266" s="68">
        <f>VLOOKUP($A266,[0]!Table,MATCH(G$4,[0]!Curves,0))</f>
        <v>5.0599999999999996</v>
      </c>
      <c r="H266" s="69">
        <f t="shared" si="106"/>
        <v>5.0599999999999996</v>
      </c>
      <c r="I266" s="68">
        <f t="shared" si="113"/>
        <v>5.0599999999999996</v>
      </c>
      <c r="J266" s="68">
        <v>0</v>
      </c>
      <c r="K266" s="69">
        <f t="shared" si="98"/>
        <v>0</v>
      </c>
      <c r="L266" s="85">
        <f t="shared" si="114"/>
        <v>0</v>
      </c>
      <c r="M266" s="68" t="e">
        <f>VLOOKUP($A266,[0]!Table,MATCH(M$4,[0]!Curves,0))</f>
        <v>#N/A</v>
      </c>
      <c r="N266" s="69" t="e">
        <f t="shared" si="99"/>
        <v>#N/A</v>
      </c>
      <c r="O266" s="85" t="e">
        <f t="shared" si="115"/>
        <v>#N/A</v>
      </c>
      <c r="P266" s="60"/>
      <c r="Q266" s="85">
        <f t="shared" si="100"/>
        <v>5.0599999999999996</v>
      </c>
      <c r="R266" s="85">
        <f t="shared" si="101"/>
        <v>5.0599999999999996</v>
      </c>
      <c r="S266" s="85">
        <f>Summary!C266</f>
        <v>0</v>
      </c>
      <c r="T266" s="70"/>
      <c r="U266" s="22">
        <f t="shared" ref="U266:U329" si="119">A267-A266</f>
        <v>30</v>
      </c>
      <c r="V266" s="71">
        <f t="shared" ref="V266:V329" si="120">CHOOSE(F$3,A267+24,A266)</f>
        <v>44866</v>
      </c>
      <c r="W266" s="22">
        <f t="shared" ref="W266:W329" ca="1" si="121">V266-C$3</f>
        <v>7804</v>
      </c>
      <c r="X266" s="68">
        <f>VLOOKUP($A266,[0]!Table,MATCH(X$4,[0]!Curves,0))</f>
        <v>6.6525752307399003E-2</v>
      </c>
      <c r="Y266" s="72">
        <f t="shared" ref="Y266:Y329" ca="1" si="122">1/(1+CHOOSE(F$3,(X267+($K$3/10000))/2,(X266+($K$3/10000))/2))^(2*W266/365.25)</f>
        <v>0.24702314839164796</v>
      </c>
      <c r="Z266" s="22">
        <f t="shared" ref="Z266:Z329" si="123">IF(AND(mthbeg&lt;=A266,mthend&gt;=A266),1,0)</f>
        <v>0</v>
      </c>
      <c r="AA266" s="22">
        <f t="shared" ref="AA266:AA329" si="124">U266*Z266</f>
        <v>0</v>
      </c>
      <c r="AB266" s="73"/>
      <c r="AC266" s="62">
        <f t="shared" ca="1" si="102"/>
        <v>0</v>
      </c>
      <c r="AE266" s="62">
        <f t="shared" ca="1" si="103"/>
        <v>0</v>
      </c>
      <c r="AF266" s="62">
        <f t="shared" ca="1" si="104"/>
        <v>0</v>
      </c>
      <c r="AG266" s="62">
        <f t="shared" ca="1" si="105"/>
        <v>0</v>
      </c>
    </row>
    <row r="267" spans="1:33" ht="12" customHeight="1">
      <c r="A267" s="65">
        <f t="shared" ref="A267:A330" si="125">EDATE(A266,1)</f>
        <v>44896</v>
      </c>
      <c r="B267" s="66">
        <f>Summary!B267</f>
        <v>0</v>
      </c>
      <c r="C267" s="74"/>
      <c r="D267" s="67">
        <f t="shared" si="116"/>
        <v>0</v>
      </c>
      <c r="E267" s="56">
        <f t="shared" si="117"/>
        <v>0</v>
      </c>
      <c r="F267" s="56">
        <f t="shared" ca="1" si="118"/>
        <v>0</v>
      </c>
      <c r="G267" s="68">
        <f>VLOOKUP($A267,[0]!Table,MATCH(G$4,[0]!Curves,0))</f>
        <v>5.2</v>
      </c>
      <c r="H267" s="69">
        <f t="shared" si="106"/>
        <v>5.2</v>
      </c>
      <c r="I267" s="68">
        <f t="shared" si="113"/>
        <v>5.2</v>
      </c>
      <c r="J267" s="68">
        <v>0</v>
      </c>
      <c r="K267" s="69">
        <f t="shared" ref="K267:K330" si="126">J267+$K$7</f>
        <v>0</v>
      </c>
      <c r="L267" s="85">
        <f t="shared" si="114"/>
        <v>0</v>
      </c>
      <c r="M267" s="68" t="e">
        <f>VLOOKUP($A267,[0]!Table,MATCH(M$4,[0]!Curves,0))</f>
        <v>#N/A</v>
      </c>
      <c r="N267" s="69" t="e">
        <f t="shared" ref="N267:N330" si="127">M267+$N$7</f>
        <v>#N/A</v>
      </c>
      <c r="O267" s="85" t="e">
        <f t="shared" si="115"/>
        <v>#N/A</v>
      </c>
      <c r="P267" s="60"/>
      <c r="Q267" s="85">
        <f t="shared" ref="Q267:Q330" si="128">IF($F$3=1,M267+J267+G267,J267+G267)</f>
        <v>5.2</v>
      </c>
      <c r="R267" s="85">
        <f t="shared" ref="R267:R330" si="129">IF($F$3=1,N267+K267+H267,K267+H267)</f>
        <v>5.2</v>
      </c>
      <c r="S267" s="85">
        <f>Summary!C267</f>
        <v>0</v>
      </c>
      <c r="T267" s="70"/>
      <c r="U267" s="22">
        <f t="shared" si="119"/>
        <v>31</v>
      </c>
      <c r="V267" s="71">
        <f t="shared" si="120"/>
        <v>44896</v>
      </c>
      <c r="W267" s="22">
        <f t="shared" ca="1" si="121"/>
        <v>7834</v>
      </c>
      <c r="X267" s="68">
        <f>VLOOKUP($A267,[0]!Table,MATCH(X$4,[0]!Curves,0))</f>
        <v>6.6519710850562797E-2</v>
      </c>
      <c r="Y267" s="72">
        <f t="shared" ca="1" si="122"/>
        <v>0.24572972199899501</v>
      </c>
      <c r="Z267" s="22">
        <f t="shared" si="123"/>
        <v>0</v>
      </c>
      <c r="AA267" s="22">
        <f t="shared" si="124"/>
        <v>0</v>
      </c>
      <c r="AB267" s="73"/>
      <c r="AC267" s="62">
        <f t="shared" ref="AC267:AC330" ca="1" si="130">(S267-R267)*F267</f>
        <v>0</v>
      </c>
      <c r="AE267" s="62">
        <f t="shared" ref="AE267:AE330" ca="1" si="131">Q267*F267</f>
        <v>0</v>
      </c>
      <c r="AF267" s="62">
        <f t="shared" ref="AF267:AF330" ca="1" si="132">R267*$F267</f>
        <v>0</v>
      </c>
      <c r="AG267" s="62">
        <f t="shared" ref="AG267:AG330" ca="1" si="133">S267*$F267</f>
        <v>0</v>
      </c>
    </row>
    <row r="268" spans="1:33" ht="12" customHeight="1">
      <c r="A268" s="65">
        <f t="shared" si="125"/>
        <v>44927</v>
      </c>
      <c r="B268" s="66">
        <f>Summary!B268</f>
        <v>0</v>
      </c>
      <c r="C268" s="74"/>
      <c r="D268" s="67">
        <f t="shared" si="116"/>
        <v>0</v>
      </c>
      <c r="E268" s="56">
        <f t="shared" si="117"/>
        <v>0</v>
      </c>
      <c r="F268" s="56">
        <f t="shared" ca="1" si="118"/>
        <v>0</v>
      </c>
      <c r="G268" s="68">
        <f>VLOOKUP($A268,[0]!Table,MATCH(G$4,[0]!Curves,0))</f>
        <v>5.3250000000000002</v>
      </c>
      <c r="H268" s="69">
        <f t="shared" ref="H268:H331" si="134">G268+$H$7</f>
        <v>5.3250000000000002</v>
      </c>
      <c r="I268" s="68">
        <f t="shared" si="113"/>
        <v>5.3250000000000002</v>
      </c>
      <c r="J268" s="68">
        <v>0</v>
      </c>
      <c r="K268" s="69">
        <f t="shared" si="126"/>
        <v>0</v>
      </c>
      <c r="L268" s="85">
        <f t="shared" si="114"/>
        <v>0</v>
      </c>
      <c r="M268" s="68" t="e">
        <f>VLOOKUP($A268,[0]!Table,MATCH(M$4,[0]!Curves,0))</f>
        <v>#N/A</v>
      </c>
      <c r="N268" s="69" t="e">
        <f t="shared" si="127"/>
        <v>#N/A</v>
      </c>
      <c r="O268" s="85" t="e">
        <f t="shared" si="115"/>
        <v>#N/A</v>
      </c>
      <c r="P268" s="60"/>
      <c r="Q268" s="85">
        <f t="shared" si="128"/>
        <v>5.3250000000000002</v>
      </c>
      <c r="R268" s="85">
        <f t="shared" si="129"/>
        <v>5.3250000000000002</v>
      </c>
      <c r="S268" s="85">
        <f>Summary!C268</f>
        <v>0</v>
      </c>
      <c r="T268" s="70"/>
      <c r="U268" s="22">
        <f t="shared" si="119"/>
        <v>31</v>
      </c>
      <c r="V268" s="71">
        <f t="shared" si="120"/>
        <v>44927</v>
      </c>
      <c r="W268" s="22">
        <f t="shared" ca="1" si="121"/>
        <v>7865</v>
      </c>
      <c r="X268" s="68">
        <f>VLOOKUP($A268,[0]!Table,MATCH(X$4,[0]!Curves,0))</f>
        <v>6.6513468011846197E-2</v>
      </c>
      <c r="Y268" s="72">
        <f t="shared" ca="1" si="122"/>
        <v>0.24440054251942137</v>
      </c>
      <c r="Z268" s="22">
        <f t="shared" si="123"/>
        <v>0</v>
      </c>
      <c r="AA268" s="22">
        <f t="shared" si="124"/>
        <v>0</v>
      </c>
      <c r="AB268" s="73"/>
      <c r="AC268" s="62">
        <f t="shared" ca="1" si="130"/>
        <v>0</v>
      </c>
      <c r="AE268" s="62">
        <f t="shared" ca="1" si="131"/>
        <v>0</v>
      </c>
      <c r="AF268" s="62">
        <f t="shared" ca="1" si="132"/>
        <v>0</v>
      </c>
      <c r="AG268" s="62">
        <f t="shared" ca="1" si="133"/>
        <v>0</v>
      </c>
    </row>
    <row r="269" spans="1:33" ht="12" customHeight="1">
      <c r="A269" s="65">
        <f t="shared" si="125"/>
        <v>44958</v>
      </c>
      <c r="B269" s="66">
        <f>Summary!B269</f>
        <v>0</v>
      </c>
      <c r="C269" s="74"/>
      <c r="D269" s="67">
        <f t="shared" si="116"/>
        <v>0</v>
      </c>
      <c r="E269" s="56">
        <f t="shared" si="117"/>
        <v>0</v>
      </c>
      <c r="F269" s="56">
        <f t="shared" ca="1" si="118"/>
        <v>0</v>
      </c>
      <c r="G269" s="68">
        <f>VLOOKUP($A269,[0]!Table,MATCH(G$4,[0]!Curves,0))</f>
        <v>5.2069999999999999</v>
      </c>
      <c r="H269" s="69">
        <f t="shared" si="134"/>
        <v>5.2069999999999999</v>
      </c>
      <c r="I269" s="68">
        <f t="shared" si="113"/>
        <v>5.2069999999999999</v>
      </c>
      <c r="J269" s="68">
        <v>0</v>
      </c>
      <c r="K269" s="69">
        <f t="shared" si="126"/>
        <v>0</v>
      </c>
      <c r="L269" s="85">
        <f t="shared" si="114"/>
        <v>0</v>
      </c>
      <c r="M269" s="68" t="e">
        <f>VLOOKUP($A269,[0]!Table,MATCH(M$4,[0]!Curves,0))</f>
        <v>#N/A</v>
      </c>
      <c r="N269" s="69" t="e">
        <f t="shared" si="127"/>
        <v>#N/A</v>
      </c>
      <c r="O269" s="85" t="e">
        <f t="shared" si="115"/>
        <v>#N/A</v>
      </c>
      <c r="P269" s="60"/>
      <c r="Q269" s="85">
        <f t="shared" si="128"/>
        <v>5.2069999999999999</v>
      </c>
      <c r="R269" s="85">
        <f t="shared" si="129"/>
        <v>5.2069999999999999</v>
      </c>
      <c r="S269" s="85">
        <f>Summary!C269</f>
        <v>0</v>
      </c>
      <c r="T269" s="70"/>
      <c r="U269" s="22">
        <f t="shared" si="119"/>
        <v>28</v>
      </c>
      <c r="V269" s="71">
        <f t="shared" si="120"/>
        <v>44958</v>
      </c>
      <c r="W269" s="22">
        <f t="shared" ca="1" si="121"/>
        <v>7896</v>
      </c>
      <c r="X269" s="68">
        <f>VLOOKUP($A269,[0]!Table,MATCH(X$4,[0]!Curves,0))</f>
        <v>6.6507225173141601E-2</v>
      </c>
      <c r="Y269" s="72">
        <f t="shared" ca="1" si="122"/>
        <v>0.24307880211536559</v>
      </c>
      <c r="Z269" s="22">
        <f t="shared" si="123"/>
        <v>0</v>
      </c>
      <c r="AA269" s="22">
        <f t="shared" si="124"/>
        <v>0</v>
      </c>
      <c r="AB269" s="73"/>
      <c r="AC269" s="62">
        <f t="shared" ca="1" si="130"/>
        <v>0</v>
      </c>
      <c r="AE269" s="62">
        <f t="shared" ca="1" si="131"/>
        <v>0</v>
      </c>
      <c r="AF269" s="62">
        <f t="shared" ca="1" si="132"/>
        <v>0</v>
      </c>
      <c r="AG269" s="62">
        <f t="shared" ca="1" si="133"/>
        <v>0</v>
      </c>
    </row>
    <row r="270" spans="1:33" ht="12" customHeight="1">
      <c r="A270" s="65">
        <f t="shared" si="125"/>
        <v>44986</v>
      </c>
      <c r="B270" s="66">
        <f>Summary!B270</f>
        <v>0</v>
      </c>
      <c r="C270" s="74"/>
      <c r="D270" s="67">
        <f t="shared" si="116"/>
        <v>0</v>
      </c>
      <c r="E270" s="56">
        <f t="shared" si="117"/>
        <v>0</v>
      </c>
      <c r="F270" s="56">
        <f t="shared" ca="1" si="118"/>
        <v>0</v>
      </c>
      <c r="G270" s="68">
        <f>VLOOKUP($A270,[0]!Table,MATCH(G$4,[0]!Curves,0))</f>
        <v>5.0739999999999998</v>
      </c>
      <c r="H270" s="69">
        <f t="shared" si="134"/>
        <v>5.0739999999999998</v>
      </c>
      <c r="I270" s="68">
        <f t="shared" ref="I270:I289" si="135">H270</f>
        <v>5.0739999999999998</v>
      </c>
      <c r="J270" s="68">
        <v>0</v>
      </c>
      <c r="K270" s="69">
        <f t="shared" si="126"/>
        <v>0</v>
      </c>
      <c r="L270" s="85">
        <f t="shared" ref="L270:L289" si="136">K270</f>
        <v>0</v>
      </c>
      <c r="M270" s="68" t="e">
        <f>VLOOKUP($A270,[0]!Table,MATCH(M$4,[0]!Curves,0))</f>
        <v>#N/A</v>
      </c>
      <c r="N270" s="69" t="e">
        <f t="shared" si="127"/>
        <v>#N/A</v>
      </c>
      <c r="O270" s="85" t="e">
        <f t="shared" ref="O270:O289" si="137">N270</f>
        <v>#N/A</v>
      </c>
      <c r="P270" s="60"/>
      <c r="Q270" s="85">
        <f t="shared" si="128"/>
        <v>5.0739999999999998</v>
      </c>
      <c r="R270" s="85">
        <f t="shared" si="129"/>
        <v>5.0739999999999998</v>
      </c>
      <c r="S270" s="85">
        <f>Summary!C270</f>
        <v>0</v>
      </c>
      <c r="T270" s="70"/>
      <c r="U270" s="22">
        <f t="shared" si="119"/>
        <v>31</v>
      </c>
      <c r="V270" s="71">
        <f t="shared" si="120"/>
        <v>44986</v>
      </c>
      <c r="W270" s="22">
        <f t="shared" ca="1" si="121"/>
        <v>7924</v>
      </c>
      <c r="X270" s="68">
        <f>VLOOKUP($A270,[0]!Table,MATCH(X$4,[0]!Curves,0))</f>
        <v>6.6501586480129507E-2</v>
      </c>
      <c r="Y270" s="72">
        <f t="shared" ca="1" si="122"/>
        <v>0.2418913303989057</v>
      </c>
      <c r="Z270" s="22">
        <f t="shared" si="123"/>
        <v>0</v>
      </c>
      <c r="AA270" s="22">
        <f t="shared" si="124"/>
        <v>0</v>
      </c>
      <c r="AB270" s="73"/>
      <c r="AC270" s="62">
        <f t="shared" ca="1" si="130"/>
        <v>0</v>
      </c>
      <c r="AE270" s="62">
        <f t="shared" ca="1" si="131"/>
        <v>0</v>
      </c>
      <c r="AF270" s="62">
        <f t="shared" ca="1" si="132"/>
        <v>0</v>
      </c>
      <c r="AG270" s="62">
        <f t="shared" ca="1" si="133"/>
        <v>0</v>
      </c>
    </row>
    <row r="271" spans="1:33" ht="12" customHeight="1">
      <c r="A271" s="65">
        <f t="shared" si="125"/>
        <v>45017</v>
      </c>
      <c r="B271" s="66">
        <f>Summary!B271</f>
        <v>0</v>
      </c>
      <c r="C271" s="74"/>
      <c r="D271" s="67">
        <f t="shared" si="116"/>
        <v>0</v>
      </c>
      <c r="E271" s="56">
        <f t="shared" si="117"/>
        <v>0</v>
      </c>
      <c r="F271" s="56">
        <f t="shared" ca="1" si="118"/>
        <v>0</v>
      </c>
      <c r="G271" s="68">
        <f>VLOOKUP($A271,[0]!Table,MATCH(G$4,[0]!Curves,0))</f>
        <v>4.8540000000000001</v>
      </c>
      <c r="H271" s="69">
        <f t="shared" si="134"/>
        <v>4.8540000000000001</v>
      </c>
      <c r="I271" s="68">
        <f t="shared" si="135"/>
        <v>4.8540000000000001</v>
      </c>
      <c r="J271" s="68">
        <v>0</v>
      </c>
      <c r="K271" s="69">
        <f t="shared" si="126"/>
        <v>0</v>
      </c>
      <c r="L271" s="85">
        <f t="shared" si="136"/>
        <v>0</v>
      </c>
      <c r="M271" s="68" t="e">
        <f>VLOOKUP($A271,[0]!Table,MATCH(M$4,[0]!Curves,0))</f>
        <v>#N/A</v>
      </c>
      <c r="N271" s="69" t="e">
        <f t="shared" si="127"/>
        <v>#N/A</v>
      </c>
      <c r="O271" s="85" t="e">
        <f t="shared" si="137"/>
        <v>#N/A</v>
      </c>
      <c r="P271" s="60"/>
      <c r="Q271" s="85">
        <f t="shared" si="128"/>
        <v>4.8540000000000001</v>
      </c>
      <c r="R271" s="85">
        <f t="shared" si="129"/>
        <v>4.8540000000000001</v>
      </c>
      <c r="S271" s="85">
        <f>Summary!C271</f>
        <v>0</v>
      </c>
      <c r="T271" s="70"/>
      <c r="U271" s="22">
        <f t="shared" si="119"/>
        <v>30</v>
      </c>
      <c r="V271" s="71">
        <f t="shared" si="120"/>
        <v>45017</v>
      </c>
      <c r="W271" s="22">
        <f t="shared" ca="1" si="121"/>
        <v>7955</v>
      </c>
      <c r="X271" s="68">
        <f>VLOOKUP($A271,[0]!Table,MATCH(X$4,[0]!Curves,0))</f>
        <v>6.6495343641449697E-2</v>
      </c>
      <c r="Y271" s="72">
        <f t="shared" ca="1" si="122"/>
        <v>0.24058362982904208</v>
      </c>
      <c r="Z271" s="22">
        <f t="shared" si="123"/>
        <v>0</v>
      </c>
      <c r="AA271" s="22">
        <f t="shared" si="124"/>
        <v>0</v>
      </c>
      <c r="AB271" s="73"/>
      <c r="AC271" s="62">
        <f t="shared" ca="1" si="130"/>
        <v>0</v>
      </c>
      <c r="AE271" s="62">
        <f t="shared" ca="1" si="131"/>
        <v>0</v>
      </c>
      <c r="AF271" s="62">
        <f t="shared" ca="1" si="132"/>
        <v>0</v>
      </c>
      <c r="AG271" s="62">
        <f t="shared" ca="1" si="133"/>
        <v>0</v>
      </c>
    </row>
    <row r="272" spans="1:33" ht="12" customHeight="1">
      <c r="A272" s="65">
        <f t="shared" si="125"/>
        <v>45047</v>
      </c>
      <c r="B272" s="66">
        <f>Summary!B272</f>
        <v>0</v>
      </c>
      <c r="C272" s="74"/>
      <c r="D272" s="67">
        <f t="shared" si="116"/>
        <v>0</v>
      </c>
      <c r="E272" s="56">
        <f t="shared" si="117"/>
        <v>0</v>
      </c>
      <c r="F272" s="56">
        <f t="shared" ca="1" si="118"/>
        <v>0</v>
      </c>
      <c r="G272" s="68">
        <f>VLOOKUP($A272,[0]!Table,MATCH(G$4,[0]!Curves,0))</f>
        <v>4.8440000000000003</v>
      </c>
      <c r="H272" s="69">
        <f t="shared" si="134"/>
        <v>4.8440000000000003</v>
      </c>
      <c r="I272" s="68">
        <f t="shared" si="135"/>
        <v>4.8440000000000003</v>
      </c>
      <c r="J272" s="68">
        <v>0</v>
      </c>
      <c r="K272" s="69">
        <f t="shared" si="126"/>
        <v>0</v>
      </c>
      <c r="L272" s="85">
        <f t="shared" si="136"/>
        <v>0</v>
      </c>
      <c r="M272" s="68" t="e">
        <f>VLOOKUP($A272,[0]!Table,MATCH(M$4,[0]!Curves,0))</f>
        <v>#N/A</v>
      </c>
      <c r="N272" s="69" t="e">
        <f t="shared" si="127"/>
        <v>#N/A</v>
      </c>
      <c r="O272" s="85" t="e">
        <f t="shared" si="137"/>
        <v>#N/A</v>
      </c>
      <c r="P272" s="60"/>
      <c r="Q272" s="85">
        <f t="shared" si="128"/>
        <v>4.8440000000000003</v>
      </c>
      <c r="R272" s="85">
        <f t="shared" si="129"/>
        <v>4.8440000000000003</v>
      </c>
      <c r="S272" s="85">
        <f>Summary!C272</f>
        <v>0</v>
      </c>
      <c r="T272" s="70"/>
      <c r="U272" s="22">
        <f t="shared" si="119"/>
        <v>31</v>
      </c>
      <c r="V272" s="71">
        <f t="shared" si="120"/>
        <v>45047</v>
      </c>
      <c r="W272" s="22">
        <f t="shared" ca="1" si="121"/>
        <v>7985</v>
      </c>
      <c r="X272" s="68">
        <f>VLOOKUP($A272,[0]!Table,MATCH(X$4,[0]!Curves,0))</f>
        <v>6.64893021846749E-2</v>
      </c>
      <c r="Y272" s="72">
        <f t="shared" ca="1" si="122"/>
        <v>0.23932507855796539</v>
      </c>
      <c r="Z272" s="22">
        <f t="shared" si="123"/>
        <v>0</v>
      </c>
      <c r="AA272" s="22">
        <f t="shared" si="124"/>
        <v>0</v>
      </c>
      <c r="AB272" s="73"/>
      <c r="AC272" s="62">
        <f t="shared" ca="1" si="130"/>
        <v>0</v>
      </c>
      <c r="AE272" s="62">
        <f t="shared" ca="1" si="131"/>
        <v>0</v>
      </c>
      <c r="AF272" s="62">
        <f t="shared" ca="1" si="132"/>
        <v>0</v>
      </c>
      <c r="AG272" s="62">
        <f t="shared" ca="1" si="133"/>
        <v>0</v>
      </c>
    </row>
    <row r="273" spans="1:33" ht="12" customHeight="1">
      <c r="A273" s="65">
        <f t="shared" si="125"/>
        <v>45078</v>
      </c>
      <c r="B273" s="66">
        <f>Summary!B273</f>
        <v>0</v>
      </c>
      <c r="C273" s="74"/>
      <c r="D273" s="67">
        <f t="shared" si="116"/>
        <v>0</v>
      </c>
      <c r="E273" s="56">
        <f t="shared" si="117"/>
        <v>0</v>
      </c>
      <c r="F273" s="56">
        <f t="shared" ca="1" si="118"/>
        <v>0</v>
      </c>
      <c r="G273" s="68">
        <f>VLOOKUP($A273,[0]!Table,MATCH(G$4,[0]!Curves,0))</f>
        <v>4.88</v>
      </c>
      <c r="H273" s="69">
        <f t="shared" si="134"/>
        <v>4.88</v>
      </c>
      <c r="I273" s="68">
        <f t="shared" si="135"/>
        <v>4.88</v>
      </c>
      <c r="J273" s="68">
        <v>0</v>
      </c>
      <c r="K273" s="69">
        <f t="shared" si="126"/>
        <v>0</v>
      </c>
      <c r="L273" s="85">
        <f t="shared" si="136"/>
        <v>0</v>
      </c>
      <c r="M273" s="68" t="e">
        <f>VLOOKUP($A273,[0]!Table,MATCH(M$4,[0]!Curves,0))</f>
        <v>#N/A</v>
      </c>
      <c r="N273" s="69" t="e">
        <f t="shared" si="127"/>
        <v>#N/A</v>
      </c>
      <c r="O273" s="85" t="e">
        <f t="shared" si="137"/>
        <v>#N/A</v>
      </c>
      <c r="P273" s="60"/>
      <c r="Q273" s="85">
        <f t="shared" si="128"/>
        <v>4.88</v>
      </c>
      <c r="R273" s="85">
        <f t="shared" si="129"/>
        <v>4.88</v>
      </c>
      <c r="S273" s="85">
        <f>Summary!C273</f>
        <v>0</v>
      </c>
      <c r="T273" s="70"/>
      <c r="U273" s="22">
        <f t="shared" si="119"/>
        <v>30</v>
      </c>
      <c r="V273" s="71">
        <f t="shared" si="120"/>
        <v>45078</v>
      </c>
      <c r="W273" s="22">
        <f t="shared" ca="1" si="121"/>
        <v>8016</v>
      </c>
      <c r="X273" s="68">
        <f>VLOOKUP($A273,[0]!Table,MATCH(X$4,[0]!Curves,0))</f>
        <v>6.6483059346020806E-2</v>
      </c>
      <c r="Y273" s="72">
        <f t="shared" ca="1" si="122"/>
        <v>0.23803173209144732</v>
      </c>
      <c r="Z273" s="22">
        <f t="shared" si="123"/>
        <v>0</v>
      </c>
      <c r="AA273" s="22">
        <f t="shared" si="124"/>
        <v>0</v>
      </c>
      <c r="AB273" s="73"/>
      <c r="AC273" s="62">
        <f t="shared" ca="1" si="130"/>
        <v>0</v>
      </c>
      <c r="AE273" s="62">
        <f t="shared" ca="1" si="131"/>
        <v>0</v>
      </c>
      <c r="AF273" s="62">
        <f t="shared" ca="1" si="132"/>
        <v>0</v>
      </c>
      <c r="AG273" s="62">
        <f t="shared" ca="1" si="133"/>
        <v>0</v>
      </c>
    </row>
    <row r="274" spans="1:33" ht="12" customHeight="1">
      <c r="A274" s="65">
        <f t="shared" si="125"/>
        <v>45108</v>
      </c>
      <c r="B274" s="66">
        <f>Summary!B274</f>
        <v>0</v>
      </c>
      <c r="C274" s="74"/>
      <c r="D274" s="67">
        <f t="shared" si="116"/>
        <v>0</v>
      </c>
      <c r="E274" s="56">
        <f t="shared" si="117"/>
        <v>0</v>
      </c>
      <c r="F274" s="56">
        <f t="shared" ca="1" si="118"/>
        <v>0</v>
      </c>
      <c r="G274" s="68">
        <f>VLOOKUP($A274,[0]!Table,MATCH(G$4,[0]!Curves,0))</f>
        <v>4.9119999999999999</v>
      </c>
      <c r="H274" s="69">
        <f t="shared" si="134"/>
        <v>4.9119999999999999</v>
      </c>
      <c r="I274" s="68">
        <f t="shared" si="135"/>
        <v>4.9119999999999999</v>
      </c>
      <c r="J274" s="68">
        <v>0</v>
      </c>
      <c r="K274" s="69">
        <f t="shared" si="126"/>
        <v>0</v>
      </c>
      <c r="L274" s="85">
        <f t="shared" si="136"/>
        <v>0</v>
      </c>
      <c r="M274" s="68" t="e">
        <f>VLOOKUP($A274,[0]!Table,MATCH(M$4,[0]!Curves,0))</f>
        <v>#N/A</v>
      </c>
      <c r="N274" s="69" t="e">
        <f t="shared" si="127"/>
        <v>#N/A</v>
      </c>
      <c r="O274" s="85" t="e">
        <f t="shared" si="137"/>
        <v>#N/A</v>
      </c>
      <c r="P274" s="60"/>
      <c r="Q274" s="85">
        <f t="shared" si="128"/>
        <v>4.9119999999999999</v>
      </c>
      <c r="R274" s="85">
        <f t="shared" si="129"/>
        <v>4.9119999999999999</v>
      </c>
      <c r="S274" s="85">
        <f>Summary!C274</f>
        <v>0</v>
      </c>
      <c r="T274" s="70"/>
      <c r="U274" s="22">
        <f t="shared" si="119"/>
        <v>31</v>
      </c>
      <c r="V274" s="71">
        <f t="shared" si="120"/>
        <v>45108</v>
      </c>
      <c r="W274" s="22">
        <f t="shared" ca="1" si="121"/>
        <v>8046</v>
      </c>
      <c r="X274" s="68">
        <f>VLOOKUP($A274,[0]!Table,MATCH(X$4,[0]!Curves,0))</f>
        <v>6.6477017889270407E-2</v>
      </c>
      <c r="Y274" s="72">
        <f t="shared" ca="1" si="122"/>
        <v>0.23678699304751541</v>
      </c>
      <c r="Z274" s="22">
        <f t="shared" si="123"/>
        <v>0</v>
      </c>
      <c r="AA274" s="22">
        <f t="shared" si="124"/>
        <v>0</v>
      </c>
      <c r="AB274" s="73"/>
      <c r="AC274" s="62">
        <f t="shared" ca="1" si="130"/>
        <v>0</v>
      </c>
      <c r="AE274" s="62">
        <f t="shared" ca="1" si="131"/>
        <v>0</v>
      </c>
      <c r="AF274" s="62">
        <f t="shared" ca="1" si="132"/>
        <v>0</v>
      </c>
      <c r="AG274" s="62">
        <f t="shared" ca="1" si="133"/>
        <v>0</v>
      </c>
    </row>
    <row r="275" spans="1:33" ht="12" customHeight="1">
      <c r="A275" s="65">
        <f t="shared" si="125"/>
        <v>45139</v>
      </c>
      <c r="B275" s="66">
        <f>Summary!B275</f>
        <v>0</v>
      </c>
      <c r="C275" s="74"/>
      <c r="D275" s="67">
        <f t="shared" si="116"/>
        <v>0</v>
      </c>
      <c r="E275" s="56">
        <f t="shared" si="117"/>
        <v>0</v>
      </c>
      <c r="F275" s="56">
        <f t="shared" ca="1" si="118"/>
        <v>0</v>
      </c>
      <c r="G275" s="68">
        <f>VLOOKUP($A275,[0]!Table,MATCH(G$4,[0]!Curves,0))</f>
        <v>4.9610000000000003</v>
      </c>
      <c r="H275" s="69">
        <f t="shared" si="134"/>
        <v>4.9610000000000003</v>
      </c>
      <c r="I275" s="68">
        <f t="shared" si="135"/>
        <v>4.9610000000000003</v>
      </c>
      <c r="J275" s="68">
        <v>0</v>
      </c>
      <c r="K275" s="69">
        <f t="shared" si="126"/>
        <v>0</v>
      </c>
      <c r="L275" s="85">
        <f t="shared" si="136"/>
        <v>0</v>
      </c>
      <c r="M275" s="68" t="e">
        <f>VLOOKUP($A275,[0]!Table,MATCH(M$4,[0]!Curves,0))</f>
        <v>#N/A</v>
      </c>
      <c r="N275" s="69" t="e">
        <f t="shared" si="127"/>
        <v>#N/A</v>
      </c>
      <c r="O275" s="85" t="e">
        <f t="shared" si="137"/>
        <v>#N/A</v>
      </c>
      <c r="P275" s="60"/>
      <c r="Q275" s="85">
        <f t="shared" si="128"/>
        <v>4.9610000000000003</v>
      </c>
      <c r="R275" s="85">
        <f t="shared" si="129"/>
        <v>4.9610000000000003</v>
      </c>
      <c r="S275" s="85">
        <f>Summary!C275</f>
        <v>0</v>
      </c>
      <c r="T275" s="70"/>
      <c r="U275" s="22">
        <f t="shared" si="119"/>
        <v>31</v>
      </c>
      <c r="V275" s="71">
        <f t="shared" si="120"/>
        <v>45139</v>
      </c>
      <c r="W275" s="22">
        <f t="shared" ca="1" si="121"/>
        <v>8077</v>
      </c>
      <c r="X275" s="68">
        <f>VLOOKUP($A275,[0]!Table,MATCH(X$4,[0]!Curves,0))</f>
        <v>6.6470775050641695E-2</v>
      </c>
      <c r="Y275" s="72">
        <f t="shared" ca="1" si="122"/>
        <v>0.2355078382252373</v>
      </c>
      <c r="Z275" s="22">
        <f t="shared" si="123"/>
        <v>0</v>
      </c>
      <c r="AA275" s="22">
        <f t="shared" si="124"/>
        <v>0</v>
      </c>
      <c r="AB275" s="73"/>
      <c r="AC275" s="62">
        <f t="shared" ca="1" si="130"/>
        <v>0</v>
      </c>
      <c r="AE275" s="62">
        <f t="shared" ca="1" si="131"/>
        <v>0</v>
      </c>
      <c r="AF275" s="62">
        <f t="shared" ca="1" si="132"/>
        <v>0</v>
      </c>
      <c r="AG275" s="62">
        <f t="shared" ca="1" si="133"/>
        <v>0</v>
      </c>
    </row>
    <row r="276" spans="1:33" ht="12" customHeight="1">
      <c r="A276" s="65">
        <f t="shared" si="125"/>
        <v>45170</v>
      </c>
      <c r="B276" s="66">
        <f>Summary!B276</f>
        <v>0</v>
      </c>
      <c r="C276" s="74"/>
      <c r="D276" s="67">
        <f t="shared" si="116"/>
        <v>0</v>
      </c>
      <c r="E276" s="56">
        <f t="shared" si="117"/>
        <v>0</v>
      </c>
      <c r="F276" s="56">
        <f t="shared" ca="1" si="118"/>
        <v>0</v>
      </c>
      <c r="G276" s="68">
        <f>VLOOKUP($A276,[0]!Table,MATCH(G$4,[0]!Curves,0))</f>
        <v>4.976</v>
      </c>
      <c r="H276" s="69">
        <f t="shared" si="134"/>
        <v>4.976</v>
      </c>
      <c r="I276" s="68">
        <f t="shared" si="135"/>
        <v>4.976</v>
      </c>
      <c r="J276" s="68">
        <v>0</v>
      </c>
      <c r="K276" s="69">
        <f t="shared" si="126"/>
        <v>0</v>
      </c>
      <c r="L276" s="85">
        <f t="shared" si="136"/>
        <v>0</v>
      </c>
      <c r="M276" s="68" t="e">
        <f>VLOOKUP($A276,[0]!Table,MATCH(M$4,[0]!Curves,0))</f>
        <v>#N/A</v>
      </c>
      <c r="N276" s="69" t="e">
        <f t="shared" si="127"/>
        <v>#N/A</v>
      </c>
      <c r="O276" s="85" t="e">
        <f t="shared" si="137"/>
        <v>#N/A</v>
      </c>
      <c r="P276" s="60"/>
      <c r="Q276" s="85">
        <f t="shared" si="128"/>
        <v>4.976</v>
      </c>
      <c r="R276" s="85">
        <f t="shared" si="129"/>
        <v>4.976</v>
      </c>
      <c r="S276" s="85">
        <f>Summary!C276</f>
        <v>0</v>
      </c>
      <c r="T276" s="70"/>
      <c r="U276" s="22">
        <f t="shared" si="119"/>
        <v>30</v>
      </c>
      <c r="V276" s="71">
        <f t="shared" si="120"/>
        <v>45170</v>
      </c>
      <c r="W276" s="22">
        <f t="shared" ca="1" si="121"/>
        <v>8108</v>
      </c>
      <c r="X276" s="68">
        <f>VLOOKUP($A276,[0]!Table,MATCH(X$4,[0]!Curves,0))</f>
        <v>6.6464532212025404E-2</v>
      </c>
      <c r="Y276" s="72">
        <f t="shared" ca="1" si="122"/>
        <v>0.23423583389751162</v>
      </c>
      <c r="Z276" s="22">
        <f t="shared" si="123"/>
        <v>0</v>
      </c>
      <c r="AA276" s="22">
        <f t="shared" si="124"/>
        <v>0</v>
      </c>
      <c r="AB276" s="73"/>
      <c r="AC276" s="62">
        <f t="shared" ca="1" si="130"/>
        <v>0</v>
      </c>
      <c r="AE276" s="62">
        <f t="shared" ca="1" si="131"/>
        <v>0</v>
      </c>
      <c r="AF276" s="62">
        <f t="shared" ca="1" si="132"/>
        <v>0</v>
      </c>
      <c r="AG276" s="62">
        <f t="shared" ca="1" si="133"/>
        <v>0</v>
      </c>
    </row>
    <row r="277" spans="1:33" ht="12" customHeight="1">
      <c r="A277" s="65">
        <f t="shared" si="125"/>
        <v>45200</v>
      </c>
      <c r="B277" s="66">
        <f>Summary!B277</f>
        <v>0</v>
      </c>
      <c r="C277" s="74"/>
      <c r="D277" s="67">
        <f t="shared" si="116"/>
        <v>0</v>
      </c>
      <c r="E277" s="56">
        <f t="shared" si="117"/>
        <v>0</v>
      </c>
      <c r="F277" s="56">
        <f t="shared" ca="1" si="118"/>
        <v>0</v>
      </c>
      <c r="G277" s="68">
        <f>VLOOKUP($A277,[0]!Table,MATCH(G$4,[0]!Curves,0))</f>
        <v>5.0049999999999999</v>
      </c>
      <c r="H277" s="69">
        <f t="shared" si="134"/>
        <v>5.0049999999999999</v>
      </c>
      <c r="I277" s="68">
        <f t="shared" si="135"/>
        <v>5.0049999999999999</v>
      </c>
      <c r="J277" s="68">
        <v>0</v>
      </c>
      <c r="K277" s="69">
        <f t="shared" si="126"/>
        <v>0</v>
      </c>
      <c r="L277" s="85">
        <f t="shared" si="136"/>
        <v>0</v>
      </c>
      <c r="M277" s="68" t="e">
        <f>VLOOKUP($A277,[0]!Table,MATCH(M$4,[0]!Curves,0))</f>
        <v>#N/A</v>
      </c>
      <c r="N277" s="69" t="e">
        <f t="shared" si="127"/>
        <v>#N/A</v>
      </c>
      <c r="O277" s="85" t="e">
        <f t="shared" si="137"/>
        <v>#N/A</v>
      </c>
      <c r="P277" s="60"/>
      <c r="Q277" s="85">
        <f t="shared" si="128"/>
        <v>5.0049999999999999</v>
      </c>
      <c r="R277" s="85">
        <f t="shared" si="129"/>
        <v>5.0049999999999999</v>
      </c>
      <c r="S277" s="85">
        <f>Summary!C277</f>
        <v>0</v>
      </c>
      <c r="T277" s="70"/>
      <c r="U277" s="22">
        <f t="shared" si="119"/>
        <v>31</v>
      </c>
      <c r="V277" s="71">
        <f t="shared" si="120"/>
        <v>45200</v>
      </c>
      <c r="W277" s="22">
        <f t="shared" ca="1" si="121"/>
        <v>8138</v>
      </c>
      <c r="X277" s="68">
        <f>VLOOKUP($A277,[0]!Table,MATCH(X$4,[0]!Curves,0))</f>
        <v>6.6458490755312696E-2</v>
      </c>
      <c r="Y277" s="72">
        <f t="shared" ca="1" si="122"/>
        <v>0.23301163136135386</v>
      </c>
      <c r="Z277" s="22">
        <f t="shared" si="123"/>
        <v>0</v>
      </c>
      <c r="AA277" s="22">
        <f t="shared" si="124"/>
        <v>0</v>
      </c>
      <c r="AB277" s="73"/>
      <c r="AC277" s="62">
        <f t="shared" ca="1" si="130"/>
        <v>0</v>
      </c>
      <c r="AE277" s="62">
        <f t="shared" ca="1" si="131"/>
        <v>0</v>
      </c>
      <c r="AF277" s="62">
        <f t="shared" ca="1" si="132"/>
        <v>0</v>
      </c>
      <c r="AG277" s="62">
        <f t="shared" ca="1" si="133"/>
        <v>0</v>
      </c>
    </row>
    <row r="278" spans="1:33" ht="12" customHeight="1">
      <c r="A278" s="65">
        <f t="shared" si="125"/>
        <v>45231</v>
      </c>
      <c r="B278" s="66">
        <f>Summary!B278</f>
        <v>0</v>
      </c>
      <c r="C278" s="74"/>
      <c r="D278" s="67">
        <f t="shared" si="116"/>
        <v>0</v>
      </c>
      <c r="E278" s="56">
        <f t="shared" si="117"/>
        <v>0</v>
      </c>
      <c r="F278" s="56">
        <f t="shared" ca="1" si="118"/>
        <v>0</v>
      </c>
      <c r="G278" s="68">
        <f>VLOOKUP($A278,[0]!Table,MATCH(G$4,[0]!Curves,0))</f>
        <v>5.1449999999999996</v>
      </c>
      <c r="H278" s="69">
        <f t="shared" si="134"/>
        <v>5.1449999999999996</v>
      </c>
      <c r="I278" s="68">
        <f t="shared" si="135"/>
        <v>5.1449999999999996</v>
      </c>
      <c r="J278" s="68">
        <v>0</v>
      </c>
      <c r="K278" s="69">
        <f t="shared" si="126"/>
        <v>0</v>
      </c>
      <c r="L278" s="85">
        <f t="shared" si="136"/>
        <v>0</v>
      </c>
      <c r="M278" s="68" t="e">
        <f>VLOOKUP($A278,[0]!Table,MATCH(M$4,[0]!Curves,0))</f>
        <v>#N/A</v>
      </c>
      <c r="N278" s="69" t="e">
        <f t="shared" si="127"/>
        <v>#N/A</v>
      </c>
      <c r="O278" s="85" t="e">
        <f t="shared" si="137"/>
        <v>#N/A</v>
      </c>
      <c r="P278" s="60"/>
      <c r="Q278" s="85">
        <f t="shared" si="128"/>
        <v>5.1449999999999996</v>
      </c>
      <c r="R278" s="85">
        <f t="shared" si="129"/>
        <v>5.1449999999999996</v>
      </c>
      <c r="S278" s="85">
        <f>Summary!C278</f>
        <v>0</v>
      </c>
      <c r="T278" s="70"/>
      <c r="U278" s="22">
        <f t="shared" si="119"/>
        <v>30</v>
      </c>
      <c r="V278" s="71">
        <f t="shared" si="120"/>
        <v>45231</v>
      </c>
      <c r="W278" s="22">
        <f t="shared" ca="1" si="121"/>
        <v>8169</v>
      </c>
      <c r="X278" s="68">
        <f>VLOOKUP($A278,[0]!Table,MATCH(X$4,[0]!Curves,0))</f>
        <v>6.6452247916722204E-2</v>
      </c>
      <c r="Y278" s="72">
        <f t="shared" ca="1" si="122"/>
        <v>0.23175357722673373</v>
      </c>
      <c r="Z278" s="22">
        <f t="shared" si="123"/>
        <v>0</v>
      </c>
      <c r="AA278" s="22">
        <f t="shared" si="124"/>
        <v>0</v>
      </c>
      <c r="AB278" s="73"/>
      <c r="AC278" s="62">
        <f t="shared" ca="1" si="130"/>
        <v>0</v>
      </c>
      <c r="AE278" s="62">
        <f t="shared" ca="1" si="131"/>
        <v>0</v>
      </c>
      <c r="AF278" s="62">
        <f t="shared" ca="1" si="132"/>
        <v>0</v>
      </c>
      <c r="AG278" s="62">
        <f t="shared" ca="1" si="133"/>
        <v>0</v>
      </c>
    </row>
    <row r="279" spans="1:33" ht="12" customHeight="1">
      <c r="A279" s="65">
        <f t="shared" si="125"/>
        <v>45261</v>
      </c>
      <c r="B279" s="66">
        <f>Summary!B279</f>
        <v>0</v>
      </c>
      <c r="C279" s="74"/>
      <c r="D279" s="67">
        <f t="shared" si="116"/>
        <v>0</v>
      </c>
      <c r="E279" s="56">
        <f t="shared" si="117"/>
        <v>0</v>
      </c>
      <c r="F279" s="56">
        <f t="shared" ca="1" si="118"/>
        <v>0</v>
      </c>
      <c r="G279" s="68">
        <f>VLOOKUP($A279,[0]!Table,MATCH(G$4,[0]!Curves,0))</f>
        <v>5.2850000000000001</v>
      </c>
      <c r="H279" s="69">
        <f t="shared" si="134"/>
        <v>5.2850000000000001</v>
      </c>
      <c r="I279" s="68">
        <f t="shared" si="135"/>
        <v>5.2850000000000001</v>
      </c>
      <c r="J279" s="68">
        <v>0</v>
      </c>
      <c r="K279" s="69">
        <f t="shared" si="126"/>
        <v>0</v>
      </c>
      <c r="L279" s="85">
        <f t="shared" si="136"/>
        <v>0</v>
      </c>
      <c r="M279" s="68" t="e">
        <f>VLOOKUP($A279,[0]!Table,MATCH(M$4,[0]!Curves,0))</f>
        <v>#N/A</v>
      </c>
      <c r="N279" s="69" t="e">
        <f t="shared" si="127"/>
        <v>#N/A</v>
      </c>
      <c r="O279" s="85" t="e">
        <f t="shared" si="137"/>
        <v>#N/A</v>
      </c>
      <c r="P279" s="60"/>
      <c r="Q279" s="85">
        <f t="shared" si="128"/>
        <v>5.2850000000000001</v>
      </c>
      <c r="R279" s="85">
        <f t="shared" si="129"/>
        <v>5.2850000000000001</v>
      </c>
      <c r="S279" s="85">
        <f>Summary!C279</f>
        <v>0</v>
      </c>
      <c r="T279" s="70"/>
      <c r="U279" s="22">
        <f t="shared" si="119"/>
        <v>31</v>
      </c>
      <c r="V279" s="71">
        <f t="shared" si="120"/>
        <v>45261</v>
      </c>
      <c r="W279" s="22">
        <f t="shared" ca="1" si="121"/>
        <v>8199</v>
      </c>
      <c r="X279" s="68">
        <f>VLOOKUP($A279,[0]!Table,MATCH(X$4,[0]!Curves,0))</f>
        <v>6.6446206460034005E-2</v>
      </c>
      <c r="Y279" s="72">
        <f t="shared" ca="1" si="122"/>
        <v>0.23054279831790647</v>
      </c>
      <c r="Z279" s="22">
        <f t="shared" si="123"/>
        <v>0</v>
      </c>
      <c r="AA279" s="22">
        <f t="shared" si="124"/>
        <v>0</v>
      </c>
      <c r="AB279" s="73"/>
      <c r="AC279" s="62">
        <f t="shared" ca="1" si="130"/>
        <v>0</v>
      </c>
      <c r="AE279" s="62">
        <f t="shared" ca="1" si="131"/>
        <v>0</v>
      </c>
      <c r="AF279" s="62">
        <f t="shared" ca="1" si="132"/>
        <v>0</v>
      </c>
      <c r="AG279" s="62">
        <f t="shared" ca="1" si="133"/>
        <v>0</v>
      </c>
    </row>
    <row r="280" spans="1:33" ht="12" customHeight="1">
      <c r="A280" s="65">
        <f t="shared" si="125"/>
        <v>45292</v>
      </c>
      <c r="B280" s="66">
        <f>Summary!B280</f>
        <v>0</v>
      </c>
      <c r="C280" s="74"/>
      <c r="D280" s="67">
        <f t="shared" si="116"/>
        <v>0</v>
      </c>
      <c r="E280" s="56">
        <f t="shared" si="117"/>
        <v>0</v>
      </c>
      <c r="F280" s="56">
        <f t="shared" ca="1" si="118"/>
        <v>0</v>
      </c>
      <c r="G280" s="68">
        <f>VLOOKUP($A280,[0]!Table,MATCH(G$4,[0]!Curves,0))</f>
        <v>5.41</v>
      </c>
      <c r="H280" s="69">
        <f t="shared" si="134"/>
        <v>5.41</v>
      </c>
      <c r="I280" s="68">
        <f t="shared" si="135"/>
        <v>5.41</v>
      </c>
      <c r="J280" s="68">
        <v>0</v>
      </c>
      <c r="K280" s="69">
        <f t="shared" si="126"/>
        <v>0</v>
      </c>
      <c r="L280" s="85">
        <f t="shared" si="136"/>
        <v>0</v>
      </c>
      <c r="M280" s="68" t="e">
        <f>VLOOKUP($A280,[0]!Table,MATCH(M$4,[0]!Curves,0))</f>
        <v>#N/A</v>
      </c>
      <c r="N280" s="69" t="e">
        <f t="shared" si="127"/>
        <v>#N/A</v>
      </c>
      <c r="O280" s="85" t="e">
        <f t="shared" si="137"/>
        <v>#N/A</v>
      </c>
      <c r="P280" s="60"/>
      <c r="Q280" s="85">
        <f t="shared" si="128"/>
        <v>5.41</v>
      </c>
      <c r="R280" s="85">
        <f t="shared" si="129"/>
        <v>5.41</v>
      </c>
      <c r="S280" s="85">
        <f>Summary!C280</f>
        <v>0</v>
      </c>
      <c r="T280" s="70"/>
      <c r="U280" s="22">
        <f t="shared" si="119"/>
        <v>31</v>
      </c>
      <c r="V280" s="71">
        <f t="shared" si="120"/>
        <v>45292</v>
      </c>
      <c r="W280" s="22">
        <f t="shared" ca="1" si="121"/>
        <v>8230</v>
      </c>
      <c r="X280" s="68">
        <f>VLOOKUP($A280,[0]!Table,MATCH(X$4,[0]!Curves,0))</f>
        <v>6.6439963621468798E-2</v>
      </c>
      <c r="Y280" s="72">
        <f t="shared" ca="1" si="122"/>
        <v>0.22929853661729016</v>
      </c>
      <c r="Z280" s="22">
        <f t="shared" si="123"/>
        <v>0</v>
      </c>
      <c r="AA280" s="22">
        <f t="shared" si="124"/>
        <v>0</v>
      </c>
      <c r="AB280" s="73"/>
      <c r="AC280" s="62">
        <f t="shared" ca="1" si="130"/>
        <v>0</v>
      </c>
      <c r="AE280" s="62">
        <f t="shared" ca="1" si="131"/>
        <v>0</v>
      </c>
      <c r="AF280" s="62">
        <f t="shared" ca="1" si="132"/>
        <v>0</v>
      </c>
      <c r="AG280" s="62">
        <f t="shared" ca="1" si="133"/>
        <v>0</v>
      </c>
    </row>
    <row r="281" spans="1:33" ht="12" customHeight="1">
      <c r="A281" s="65">
        <f t="shared" si="125"/>
        <v>45323</v>
      </c>
      <c r="B281" s="66">
        <f>Summary!B281</f>
        <v>0</v>
      </c>
      <c r="C281" s="74"/>
      <c r="D281" s="67">
        <f t="shared" si="116"/>
        <v>0</v>
      </c>
      <c r="E281" s="56">
        <f t="shared" si="117"/>
        <v>0</v>
      </c>
      <c r="F281" s="56">
        <f t="shared" ca="1" si="118"/>
        <v>0</v>
      </c>
      <c r="G281" s="68">
        <f>VLOOKUP($A281,[0]!Table,MATCH(G$4,[0]!Curves,0))</f>
        <v>5.2919999999999998</v>
      </c>
      <c r="H281" s="69">
        <f t="shared" si="134"/>
        <v>5.2919999999999998</v>
      </c>
      <c r="I281" s="68">
        <f t="shared" si="135"/>
        <v>5.2919999999999998</v>
      </c>
      <c r="J281" s="68">
        <v>0</v>
      </c>
      <c r="K281" s="69">
        <f t="shared" si="126"/>
        <v>0</v>
      </c>
      <c r="L281" s="85">
        <f t="shared" si="136"/>
        <v>0</v>
      </c>
      <c r="M281" s="68" t="e">
        <f>VLOOKUP($A281,[0]!Table,MATCH(M$4,[0]!Curves,0))</f>
        <v>#N/A</v>
      </c>
      <c r="N281" s="69" t="e">
        <f t="shared" si="127"/>
        <v>#N/A</v>
      </c>
      <c r="O281" s="85" t="e">
        <f t="shared" si="137"/>
        <v>#N/A</v>
      </c>
      <c r="P281" s="60"/>
      <c r="Q281" s="85">
        <f t="shared" si="128"/>
        <v>5.2919999999999998</v>
      </c>
      <c r="R281" s="85">
        <f t="shared" si="129"/>
        <v>5.2919999999999998</v>
      </c>
      <c r="S281" s="85">
        <f>Summary!C281</f>
        <v>0</v>
      </c>
      <c r="T281" s="70"/>
      <c r="U281" s="22">
        <f t="shared" si="119"/>
        <v>29</v>
      </c>
      <c r="V281" s="71">
        <f t="shared" si="120"/>
        <v>45323</v>
      </c>
      <c r="W281" s="22">
        <f t="shared" ca="1" si="121"/>
        <v>8261</v>
      </c>
      <c r="X281" s="68">
        <f>VLOOKUP($A281,[0]!Table,MATCH(X$4,[0]!Curves,0))</f>
        <v>6.64337207829164E-2</v>
      </c>
      <c r="Y281" s="72">
        <f t="shared" ca="1" si="122"/>
        <v>0.22806122431706688</v>
      </c>
      <c r="Z281" s="22">
        <f t="shared" si="123"/>
        <v>0</v>
      </c>
      <c r="AA281" s="22">
        <f t="shared" si="124"/>
        <v>0</v>
      </c>
      <c r="AB281" s="73"/>
      <c r="AC281" s="62">
        <f t="shared" ca="1" si="130"/>
        <v>0</v>
      </c>
      <c r="AE281" s="62">
        <f t="shared" ca="1" si="131"/>
        <v>0</v>
      </c>
      <c r="AF281" s="62">
        <f t="shared" ca="1" si="132"/>
        <v>0</v>
      </c>
      <c r="AG281" s="62">
        <f t="shared" ca="1" si="133"/>
        <v>0</v>
      </c>
    </row>
    <row r="282" spans="1:33" ht="12" customHeight="1">
      <c r="A282" s="65">
        <f t="shared" si="125"/>
        <v>45352</v>
      </c>
      <c r="B282" s="66">
        <f>Summary!B282</f>
        <v>0</v>
      </c>
      <c r="C282" s="74"/>
      <c r="D282" s="67">
        <f t="shared" si="116"/>
        <v>0</v>
      </c>
      <c r="E282" s="56">
        <f t="shared" si="117"/>
        <v>0</v>
      </c>
      <c r="F282" s="56">
        <f t="shared" ca="1" si="118"/>
        <v>0</v>
      </c>
      <c r="G282" s="68">
        <f>VLOOKUP($A282,[0]!Table,MATCH(G$4,[0]!Curves,0))</f>
        <v>5.1589999999999998</v>
      </c>
      <c r="H282" s="69">
        <f t="shared" si="134"/>
        <v>5.1589999999999998</v>
      </c>
      <c r="I282" s="68">
        <f t="shared" si="135"/>
        <v>5.1589999999999998</v>
      </c>
      <c r="J282" s="68">
        <v>0</v>
      </c>
      <c r="K282" s="69">
        <f t="shared" si="126"/>
        <v>0</v>
      </c>
      <c r="L282" s="85">
        <f t="shared" si="136"/>
        <v>0</v>
      </c>
      <c r="M282" s="68" t="e">
        <f>VLOOKUP($A282,[0]!Table,MATCH(M$4,[0]!Curves,0))</f>
        <v>#N/A</v>
      </c>
      <c r="N282" s="69" t="e">
        <f t="shared" si="127"/>
        <v>#N/A</v>
      </c>
      <c r="O282" s="85" t="e">
        <f t="shared" si="137"/>
        <v>#N/A</v>
      </c>
      <c r="P282" s="60"/>
      <c r="Q282" s="85">
        <f t="shared" si="128"/>
        <v>5.1589999999999998</v>
      </c>
      <c r="R282" s="85">
        <f t="shared" si="129"/>
        <v>5.1589999999999998</v>
      </c>
      <c r="S282" s="85">
        <f>Summary!C282</f>
        <v>0</v>
      </c>
      <c r="T282" s="70"/>
      <c r="U282" s="22">
        <f t="shared" si="119"/>
        <v>31</v>
      </c>
      <c r="V282" s="71">
        <f t="shared" si="120"/>
        <v>45352</v>
      </c>
      <c r="W282" s="22">
        <f t="shared" ca="1" si="121"/>
        <v>8290</v>
      </c>
      <c r="X282" s="68">
        <f>VLOOKUP($A282,[0]!Table,MATCH(X$4,[0]!Curves,0))</f>
        <v>6.64278807081531E-2</v>
      </c>
      <c r="Y282" s="72">
        <f t="shared" ca="1" si="122"/>
        <v>0.22690999449341645</v>
      </c>
      <c r="Z282" s="22">
        <f t="shared" si="123"/>
        <v>0</v>
      </c>
      <c r="AA282" s="22">
        <f t="shared" si="124"/>
        <v>0</v>
      </c>
      <c r="AB282" s="73"/>
      <c r="AC282" s="62">
        <f t="shared" ca="1" si="130"/>
        <v>0</v>
      </c>
      <c r="AE282" s="62">
        <f t="shared" ca="1" si="131"/>
        <v>0</v>
      </c>
      <c r="AF282" s="62">
        <f t="shared" ca="1" si="132"/>
        <v>0</v>
      </c>
      <c r="AG282" s="62">
        <f t="shared" ca="1" si="133"/>
        <v>0</v>
      </c>
    </row>
    <row r="283" spans="1:33" ht="12" customHeight="1">
      <c r="A283" s="65">
        <f t="shared" si="125"/>
        <v>45383</v>
      </c>
      <c r="B283" s="66">
        <f>Summary!B283</f>
        <v>0</v>
      </c>
      <c r="C283" s="74"/>
      <c r="D283" s="67">
        <f t="shared" si="116"/>
        <v>0</v>
      </c>
      <c r="E283" s="56">
        <f t="shared" si="117"/>
        <v>0</v>
      </c>
      <c r="F283" s="56">
        <f t="shared" ca="1" si="118"/>
        <v>0</v>
      </c>
      <c r="G283" s="68">
        <f>VLOOKUP($A283,[0]!Table,MATCH(G$4,[0]!Curves,0))</f>
        <v>4.9390000000000001</v>
      </c>
      <c r="H283" s="69">
        <f t="shared" si="134"/>
        <v>4.9390000000000001</v>
      </c>
      <c r="I283" s="68">
        <f t="shared" si="135"/>
        <v>4.9390000000000001</v>
      </c>
      <c r="J283" s="68">
        <v>0</v>
      </c>
      <c r="K283" s="69">
        <f t="shared" si="126"/>
        <v>0</v>
      </c>
      <c r="L283" s="85">
        <f t="shared" si="136"/>
        <v>0</v>
      </c>
      <c r="M283" s="68" t="e">
        <f>VLOOKUP($A283,[0]!Table,MATCH(M$4,[0]!Curves,0))</f>
        <v>#N/A</v>
      </c>
      <c r="N283" s="69" t="e">
        <f t="shared" si="127"/>
        <v>#N/A</v>
      </c>
      <c r="O283" s="85" t="e">
        <f t="shared" si="137"/>
        <v>#N/A</v>
      </c>
      <c r="P283" s="60"/>
      <c r="Q283" s="85">
        <f t="shared" si="128"/>
        <v>4.9390000000000001</v>
      </c>
      <c r="R283" s="85">
        <f t="shared" si="129"/>
        <v>4.9390000000000001</v>
      </c>
      <c r="S283" s="85">
        <f>Summary!C283</f>
        <v>0</v>
      </c>
      <c r="T283" s="70"/>
      <c r="U283" s="22">
        <f t="shared" si="119"/>
        <v>30</v>
      </c>
      <c r="V283" s="71">
        <f t="shared" si="120"/>
        <v>45383</v>
      </c>
      <c r="W283" s="22">
        <f t="shared" ca="1" si="121"/>
        <v>8321</v>
      </c>
      <c r="X283" s="68">
        <f>VLOOKUP($A283,[0]!Table,MATCH(X$4,[0]!Curves,0))</f>
        <v>6.6421637869625599E-2</v>
      </c>
      <c r="Y283" s="72">
        <f t="shared" ca="1" si="122"/>
        <v>0.22568601913697323</v>
      </c>
      <c r="Z283" s="22">
        <f t="shared" si="123"/>
        <v>0</v>
      </c>
      <c r="AA283" s="22">
        <f t="shared" si="124"/>
        <v>0</v>
      </c>
      <c r="AB283" s="73"/>
      <c r="AC283" s="62">
        <f t="shared" ca="1" si="130"/>
        <v>0</v>
      </c>
      <c r="AE283" s="62">
        <f t="shared" ca="1" si="131"/>
        <v>0</v>
      </c>
      <c r="AF283" s="62">
        <f t="shared" ca="1" si="132"/>
        <v>0</v>
      </c>
      <c r="AG283" s="62">
        <f t="shared" ca="1" si="133"/>
        <v>0</v>
      </c>
    </row>
    <row r="284" spans="1:33" ht="12" customHeight="1">
      <c r="A284" s="65">
        <f t="shared" si="125"/>
        <v>45413</v>
      </c>
      <c r="B284" s="66">
        <f>Summary!B284</f>
        <v>0</v>
      </c>
      <c r="C284" s="74"/>
      <c r="D284" s="67">
        <f t="shared" si="116"/>
        <v>0</v>
      </c>
      <c r="E284" s="56">
        <f t="shared" si="117"/>
        <v>0</v>
      </c>
      <c r="F284" s="56">
        <f t="shared" ca="1" si="118"/>
        <v>0</v>
      </c>
      <c r="G284" s="68">
        <f>VLOOKUP($A284,[0]!Table,MATCH(G$4,[0]!Curves,0))</f>
        <v>4.9290000000000003</v>
      </c>
      <c r="H284" s="69">
        <f t="shared" si="134"/>
        <v>4.9290000000000003</v>
      </c>
      <c r="I284" s="68">
        <f t="shared" si="135"/>
        <v>4.9290000000000003</v>
      </c>
      <c r="J284" s="68">
        <v>0</v>
      </c>
      <c r="K284" s="69">
        <f t="shared" si="126"/>
        <v>0</v>
      </c>
      <c r="L284" s="85">
        <f t="shared" si="136"/>
        <v>0</v>
      </c>
      <c r="M284" s="68" t="e">
        <f>VLOOKUP($A284,[0]!Table,MATCH(M$4,[0]!Curves,0))</f>
        <v>#N/A</v>
      </c>
      <c r="N284" s="69" t="e">
        <f t="shared" si="127"/>
        <v>#N/A</v>
      </c>
      <c r="O284" s="85" t="e">
        <f t="shared" si="137"/>
        <v>#N/A</v>
      </c>
      <c r="P284" s="60"/>
      <c r="Q284" s="85">
        <f t="shared" si="128"/>
        <v>4.9290000000000003</v>
      </c>
      <c r="R284" s="85">
        <f t="shared" si="129"/>
        <v>4.9290000000000003</v>
      </c>
      <c r="S284" s="85">
        <f>Summary!C284</f>
        <v>0</v>
      </c>
      <c r="T284" s="70"/>
      <c r="U284" s="22">
        <f t="shared" si="119"/>
        <v>31</v>
      </c>
      <c r="V284" s="71">
        <f t="shared" si="120"/>
        <v>45413</v>
      </c>
      <c r="W284" s="22">
        <f t="shared" ca="1" si="121"/>
        <v>8351</v>
      </c>
      <c r="X284" s="68">
        <f>VLOOKUP($A284,[0]!Table,MATCH(X$4,[0]!Curves,0))</f>
        <v>6.6415596412998698E-2</v>
      </c>
      <c r="Y284" s="72">
        <f t="shared" ca="1" si="122"/>
        <v>0.2245080327704729</v>
      </c>
      <c r="Z284" s="22">
        <f t="shared" si="123"/>
        <v>0</v>
      </c>
      <c r="AA284" s="22">
        <f t="shared" si="124"/>
        <v>0</v>
      </c>
      <c r="AB284" s="73"/>
      <c r="AC284" s="62">
        <f t="shared" ca="1" si="130"/>
        <v>0</v>
      </c>
      <c r="AE284" s="62">
        <f t="shared" ca="1" si="131"/>
        <v>0</v>
      </c>
      <c r="AF284" s="62">
        <f t="shared" ca="1" si="132"/>
        <v>0</v>
      </c>
      <c r="AG284" s="62">
        <f t="shared" ca="1" si="133"/>
        <v>0</v>
      </c>
    </row>
    <row r="285" spans="1:33" ht="12" customHeight="1">
      <c r="A285" s="65">
        <f t="shared" si="125"/>
        <v>45444</v>
      </c>
      <c r="B285" s="66">
        <f>Summary!B285</f>
        <v>0</v>
      </c>
      <c r="C285" s="74"/>
      <c r="D285" s="67">
        <f t="shared" si="116"/>
        <v>0</v>
      </c>
      <c r="E285" s="56">
        <f t="shared" si="117"/>
        <v>0</v>
      </c>
      <c r="F285" s="56">
        <f t="shared" ca="1" si="118"/>
        <v>0</v>
      </c>
      <c r="G285" s="68">
        <f>VLOOKUP($A285,[0]!Table,MATCH(G$4,[0]!Curves,0))</f>
        <v>4.9649999999999999</v>
      </c>
      <c r="H285" s="69">
        <f t="shared" si="134"/>
        <v>4.9649999999999999</v>
      </c>
      <c r="I285" s="68">
        <f t="shared" si="135"/>
        <v>4.9649999999999999</v>
      </c>
      <c r="J285" s="68">
        <v>0</v>
      </c>
      <c r="K285" s="69">
        <f t="shared" si="126"/>
        <v>0</v>
      </c>
      <c r="L285" s="85">
        <f t="shared" si="136"/>
        <v>0</v>
      </c>
      <c r="M285" s="68" t="e">
        <f>VLOOKUP($A285,[0]!Table,MATCH(M$4,[0]!Curves,0))</f>
        <v>#N/A</v>
      </c>
      <c r="N285" s="69" t="e">
        <f t="shared" si="127"/>
        <v>#N/A</v>
      </c>
      <c r="O285" s="85" t="e">
        <f t="shared" si="137"/>
        <v>#N/A</v>
      </c>
      <c r="P285" s="60"/>
      <c r="Q285" s="85">
        <f t="shared" si="128"/>
        <v>4.9649999999999999</v>
      </c>
      <c r="R285" s="85">
        <f t="shared" si="129"/>
        <v>4.9649999999999999</v>
      </c>
      <c r="S285" s="85">
        <f>Summary!C285</f>
        <v>0</v>
      </c>
      <c r="T285" s="70"/>
      <c r="U285" s="22">
        <f t="shared" si="119"/>
        <v>30</v>
      </c>
      <c r="V285" s="71">
        <f t="shared" si="120"/>
        <v>45444</v>
      </c>
      <c r="W285" s="22">
        <f t="shared" ca="1" si="121"/>
        <v>8382</v>
      </c>
      <c r="X285" s="68">
        <f>VLOOKUP($A285,[0]!Table,MATCH(X$4,[0]!Curves,0))</f>
        <v>6.6409353574496996E-2</v>
      </c>
      <c r="Y285" s="72">
        <f t="shared" ca="1" si="122"/>
        <v>0.22329746467798053</v>
      </c>
      <c r="Z285" s="22">
        <f t="shared" si="123"/>
        <v>0</v>
      </c>
      <c r="AA285" s="22">
        <f t="shared" si="124"/>
        <v>0</v>
      </c>
      <c r="AB285" s="73"/>
      <c r="AC285" s="62">
        <f t="shared" ca="1" si="130"/>
        <v>0</v>
      </c>
      <c r="AE285" s="62">
        <f t="shared" ca="1" si="131"/>
        <v>0</v>
      </c>
      <c r="AF285" s="62">
        <f t="shared" ca="1" si="132"/>
        <v>0</v>
      </c>
      <c r="AG285" s="62">
        <f t="shared" ca="1" si="133"/>
        <v>0</v>
      </c>
    </row>
    <row r="286" spans="1:33" ht="12" customHeight="1">
      <c r="A286" s="65">
        <f t="shared" si="125"/>
        <v>45474</v>
      </c>
      <c r="B286" s="66">
        <f>Summary!B286</f>
        <v>0</v>
      </c>
      <c r="C286" s="74"/>
      <c r="D286" s="67">
        <f t="shared" si="116"/>
        <v>0</v>
      </c>
      <c r="E286" s="56">
        <f t="shared" si="117"/>
        <v>0</v>
      </c>
      <c r="F286" s="56">
        <f t="shared" ca="1" si="118"/>
        <v>0</v>
      </c>
      <c r="G286" s="68">
        <f>VLOOKUP($A286,[0]!Table,MATCH(G$4,[0]!Curves,0))</f>
        <v>4.9969999999999999</v>
      </c>
      <c r="H286" s="69">
        <f t="shared" si="134"/>
        <v>4.9969999999999999</v>
      </c>
      <c r="I286" s="68">
        <f t="shared" si="135"/>
        <v>4.9969999999999999</v>
      </c>
      <c r="J286" s="68">
        <v>0</v>
      </c>
      <c r="K286" s="69">
        <f t="shared" si="126"/>
        <v>0</v>
      </c>
      <c r="L286" s="85">
        <f t="shared" si="136"/>
        <v>0</v>
      </c>
      <c r="M286" s="68" t="e">
        <f>VLOOKUP($A286,[0]!Table,MATCH(M$4,[0]!Curves,0))</f>
        <v>#N/A</v>
      </c>
      <c r="N286" s="69" t="e">
        <f t="shared" si="127"/>
        <v>#N/A</v>
      </c>
      <c r="O286" s="85" t="e">
        <f t="shared" si="137"/>
        <v>#N/A</v>
      </c>
      <c r="P286" s="60"/>
      <c r="Q286" s="85">
        <f t="shared" si="128"/>
        <v>4.9969999999999999</v>
      </c>
      <c r="R286" s="85">
        <f t="shared" si="129"/>
        <v>4.9969999999999999</v>
      </c>
      <c r="S286" s="85">
        <f>Summary!C286</f>
        <v>0</v>
      </c>
      <c r="T286" s="70"/>
      <c r="U286" s="22">
        <f t="shared" si="119"/>
        <v>31</v>
      </c>
      <c r="V286" s="71">
        <f t="shared" si="120"/>
        <v>45474</v>
      </c>
      <c r="W286" s="22">
        <f t="shared" ca="1" si="121"/>
        <v>8412</v>
      </c>
      <c r="X286" s="68">
        <f>VLOOKUP($A286,[0]!Table,MATCH(X$4,[0]!Curves,0))</f>
        <v>6.6403312117894006E-2</v>
      </c>
      <c r="Y286" s="72">
        <f t="shared" ca="1" si="122"/>
        <v>0.22213237958683527</v>
      </c>
      <c r="Z286" s="22">
        <f t="shared" si="123"/>
        <v>0</v>
      </c>
      <c r="AA286" s="22">
        <f t="shared" si="124"/>
        <v>0</v>
      </c>
      <c r="AB286" s="73"/>
      <c r="AC286" s="62">
        <f t="shared" ca="1" si="130"/>
        <v>0</v>
      </c>
      <c r="AE286" s="62">
        <f t="shared" ca="1" si="131"/>
        <v>0</v>
      </c>
      <c r="AF286" s="62">
        <f t="shared" ca="1" si="132"/>
        <v>0</v>
      </c>
      <c r="AG286" s="62">
        <f t="shared" ca="1" si="133"/>
        <v>0</v>
      </c>
    </row>
    <row r="287" spans="1:33" ht="12" customHeight="1">
      <c r="A287" s="65">
        <f t="shared" si="125"/>
        <v>45505</v>
      </c>
      <c r="B287" s="66">
        <f>Summary!B287</f>
        <v>0</v>
      </c>
      <c r="C287" s="74"/>
      <c r="D287" s="67">
        <f t="shared" si="116"/>
        <v>0</v>
      </c>
      <c r="E287" s="56">
        <f t="shared" si="117"/>
        <v>0</v>
      </c>
      <c r="F287" s="56">
        <f t="shared" ca="1" si="118"/>
        <v>0</v>
      </c>
      <c r="G287" s="68">
        <f>VLOOKUP($A287,[0]!Table,MATCH(G$4,[0]!Curves,0))</f>
        <v>5.0460000000000003</v>
      </c>
      <c r="H287" s="69">
        <f t="shared" si="134"/>
        <v>5.0460000000000003</v>
      </c>
      <c r="I287" s="68">
        <f t="shared" si="135"/>
        <v>5.0460000000000003</v>
      </c>
      <c r="J287" s="68">
        <v>0</v>
      </c>
      <c r="K287" s="69">
        <f t="shared" si="126"/>
        <v>0</v>
      </c>
      <c r="L287" s="85">
        <f t="shared" si="136"/>
        <v>0</v>
      </c>
      <c r="M287" s="68" t="e">
        <f>VLOOKUP($A287,[0]!Table,MATCH(M$4,[0]!Curves,0))</f>
        <v>#N/A</v>
      </c>
      <c r="N287" s="69" t="e">
        <f t="shared" si="127"/>
        <v>#N/A</v>
      </c>
      <c r="O287" s="85" t="e">
        <f t="shared" si="137"/>
        <v>#N/A</v>
      </c>
      <c r="P287" s="60"/>
      <c r="Q287" s="85">
        <f t="shared" si="128"/>
        <v>5.0460000000000003</v>
      </c>
      <c r="R287" s="85">
        <f t="shared" si="129"/>
        <v>5.0460000000000003</v>
      </c>
      <c r="S287" s="85">
        <f>Summary!C287</f>
        <v>0</v>
      </c>
      <c r="T287" s="70"/>
      <c r="U287" s="22">
        <f t="shared" si="119"/>
        <v>31</v>
      </c>
      <c r="V287" s="71">
        <f t="shared" si="120"/>
        <v>45505</v>
      </c>
      <c r="W287" s="22">
        <f t="shared" ca="1" si="121"/>
        <v>8443</v>
      </c>
      <c r="X287" s="68">
        <f>VLOOKUP($A287,[0]!Table,MATCH(X$4,[0]!Curves,0))</f>
        <v>6.6397069279417603E-2</v>
      </c>
      <c r="Y287" s="72">
        <f t="shared" ca="1" si="122"/>
        <v>0.22093506731103696</v>
      </c>
      <c r="Z287" s="22">
        <f t="shared" si="123"/>
        <v>0</v>
      </c>
      <c r="AA287" s="22">
        <f t="shared" si="124"/>
        <v>0</v>
      </c>
      <c r="AB287" s="73"/>
      <c r="AC287" s="62">
        <f t="shared" ca="1" si="130"/>
        <v>0</v>
      </c>
      <c r="AE287" s="62">
        <f t="shared" ca="1" si="131"/>
        <v>0</v>
      </c>
      <c r="AF287" s="62">
        <f t="shared" ca="1" si="132"/>
        <v>0</v>
      </c>
      <c r="AG287" s="62">
        <f t="shared" ca="1" si="133"/>
        <v>0</v>
      </c>
    </row>
    <row r="288" spans="1:33" ht="12" customHeight="1">
      <c r="A288" s="65">
        <f t="shared" si="125"/>
        <v>45536</v>
      </c>
      <c r="B288" s="66">
        <f>Summary!B288</f>
        <v>0</v>
      </c>
      <c r="C288" s="74"/>
      <c r="D288" s="67">
        <f t="shared" si="116"/>
        <v>0</v>
      </c>
      <c r="E288" s="56">
        <f t="shared" si="117"/>
        <v>0</v>
      </c>
      <c r="F288" s="56">
        <f t="shared" ca="1" si="118"/>
        <v>0</v>
      </c>
      <c r="G288" s="68">
        <f>VLOOKUP($A288,[0]!Table,MATCH(G$4,[0]!Curves,0))</f>
        <v>5.0609999999999999</v>
      </c>
      <c r="H288" s="69">
        <f t="shared" si="134"/>
        <v>5.0609999999999999</v>
      </c>
      <c r="I288" s="68">
        <f t="shared" si="135"/>
        <v>5.0609999999999999</v>
      </c>
      <c r="J288" s="68">
        <v>0</v>
      </c>
      <c r="K288" s="69">
        <f t="shared" si="126"/>
        <v>0</v>
      </c>
      <c r="L288" s="85">
        <f t="shared" si="136"/>
        <v>0</v>
      </c>
      <c r="M288" s="68" t="e">
        <f>VLOOKUP($A288,[0]!Table,MATCH(M$4,[0]!Curves,0))</f>
        <v>#N/A</v>
      </c>
      <c r="N288" s="69" t="e">
        <f t="shared" si="127"/>
        <v>#N/A</v>
      </c>
      <c r="O288" s="85" t="e">
        <f t="shared" si="137"/>
        <v>#N/A</v>
      </c>
      <c r="P288" s="60"/>
      <c r="Q288" s="85">
        <f t="shared" si="128"/>
        <v>5.0609999999999999</v>
      </c>
      <c r="R288" s="85">
        <f t="shared" si="129"/>
        <v>5.0609999999999999</v>
      </c>
      <c r="S288" s="85">
        <f>Summary!C288</f>
        <v>0</v>
      </c>
      <c r="T288" s="70"/>
      <c r="U288" s="22">
        <f t="shared" si="119"/>
        <v>30</v>
      </c>
      <c r="V288" s="71">
        <f t="shared" si="120"/>
        <v>45536</v>
      </c>
      <c r="W288" s="22">
        <f t="shared" ca="1" si="121"/>
        <v>8474</v>
      </c>
      <c r="X288" s="68">
        <f>VLOOKUP($A288,[0]!Table,MATCH(X$4,[0]!Curves,0))</f>
        <v>6.6390826440954107E-2</v>
      </c>
      <c r="Y288" s="72">
        <f t="shared" ca="1" si="122"/>
        <v>0.21974443412320169</v>
      </c>
      <c r="Z288" s="22">
        <f t="shared" si="123"/>
        <v>0</v>
      </c>
      <c r="AA288" s="22">
        <f t="shared" si="124"/>
        <v>0</v>
      </c>
      <c r="AB288" s="73"/>
      <c r="AC288" s="62">
        <f t="shared" ca="1" si="130"/>
        <v>0</v>
      </c>
      <c r="AE288" s="62">
        <f t="shared" ca="1" si="131"/>
        <v>0</v>
      </c>
      <c r="AF288" s="62">
        <f t="shared" ca="1" si="132"/>
        <v>0</v>
      </c>
      <c r="AG288" s="62">
        <f t="shared" ca="1" si="133"/>
        <v>0</v>
      </c>
    </row>
    <row r="289" spans="1:33" ht="12" customHeight="1">
      <c r="A289" s="65">
        <f t="shared" si="125"/>
        <v>45566</v>
      </c>
      <c r="B289" s="66">
        <f>Summary!B289</f>
        <v>0</v>
      </c>
      <c r="C289" s="74"/>
      <c r="D289" s="67">
        <f t="shared" si="116"/>
        <v>0</v>
      </c>
      <c r="E289" s="56">
        <f t="shared" si="117"/>
        <v>0</v>
      </c>
      <c r="F289" s="56">
        <f t="shared" ca="1" si="118"/>
        <v>0</v>
      </c>
      <c r="G289" s="68">
        <f>VLOOKUP($A289,[0]!Table,MATCH(G$4,[0]!Curves,0))</f>
        <v>5.09</v>
      </c>
      <c r="H289" s="69">
        <f t="shared" si="134"/>
        <v>5.09</v>
      </c>
      <c r="I289" s="68">
        <f t="shared" si="135"/>
        <v>5.09</v>
      </c>
      <c r="J289" s="68">
        <v>0</v>
      </c>
      <c r="K289" s="69">
        <f t="shared" si="126"/>
        <v>0</v>
      </c>
      <c r="L289" s="85">
        <f t="shared" si="136"/>
        <v>0</v>
      </c>
      <c r="M289" s="68" t="e">
        <f>VLOOKUP($A289,[0]!Table,MATCH(M$4,[0]!Curves,0))</f>
        <v>#N/A</v>
      </c>
      <c r="N289" s="69" t="e">
        <f t="shared" si="127"/>
        <v>#N/A</v>
      </c>
      <c r="O289" s="85" t="e">
        <f t="shared" si="137"/>
        <v>#N/A</v>
      </c>
      <c r="P289" s="60"/>
      <c r="Q289" s="85">
        <f t="shared" si="128"/>
        <v>5.09</v>
      </c>
      <c r="R289" s="85">
        <f t="shared" si="129"/>
        <v>5.09</v>
      </c>
      <c r="S289" s="85">
        <f>Summary!C289</f>
        <v>0</v>
      </c>
      <c r="T289" s="70"/>
      <c r="U289" s="22">
        <f t="shared" si="119"/>
        <v>31</v>
      </c>
      <c r="V289" s="71">
        <f t="shared" si="120"/>
        <v>45566</v>
      </c>
      <c r="W289" s="22">
        <f t="shared" ca="1" si="121"/>
        <v>8504</v>
      </c>
      <c r="X289" s="68">
        <f>VLOOKUP($A289,[0]!Table,MATCH(X$4,[0]!Curves,0))</f>
        <v>6.6384784984388406E-2</v>
      </c>
      <c r="Y289" s="72">
        <f t="shared" ca="1" si="122"/>
        <v>0.21859853164035403</v>
      </c>
      <c r="Z289" s="22">
        <f t="shared" si="123"/>
        <v>0</v>
      </c>
      <c r="AA289" s="22">
        <f t="shared" si="124"/>
        <v>0</v>
      </c>
      <c r="AB289" s="73"/>
      <c r="AC289" s="62">
        <f t="shared" ca="1" si="130"/>
        <v>0</v>
      </c>
      <c r="AE289" s="62">
        <f t="shared" ca="1" si="131"/>
        <v>0</v>
      </c>
      <c r="AF289" s="62">
        <f t="shared" ca="1" si="132"/>
        <v>0</v>
      </c>
      <c r="AG289" s="62">
        <f t="shared" ca="1" si="133"/>
        <v>0</v>
      </c>
    </row>
    <row r="290" spans="1:33" ht="12" customHeight="1">
      <c r="A290" s="65">
        <f t="shared" si="125"/>
        <v>45597</v>
      </c>
      <c r="B290" s="66">
        <f>Summary!B290</f>
        <v>0</v>
      </c>
      <c r="C290" s="74"/>
      <c r="D290" s="67">
        <f t="shared" si="116"/>
        <v>0</v>
      </c>
      <c r="E290" s="56">
        <f t="shared" si="117"/>
        <v>0</v>
      </c>
      <c r="F290" s="56">
        <f t="shared" ca="1" si="118"/>
        <v>0</v>
      </c>
      <c r="G290" s="68">
        <f>VLOOKUP($A290,[0]!Table,MATCH(G$4,[0]!Curves,0))</f>
        <v>5.23</v>
      </c>
      <c r="H290" s="69">
        <f t="shared" si="134"/>
        <v>5.23</v>
      </c>
      <c r="I290" s="68">
        <f t="shared" ref="I290:I309" si="138">H290</f>
        <v>5.23</v>
      </c>
      <c r="J290" s="68">
        <v>0</v>
      </c>
      <c r="K290" s="69">
        <f t="shared" si="126"/>
        <v>0</v>
      </c>
      <c r="L290" s="85">
        <f t="shared" ref="L290:L309" si="139">K290</f>
        <v>0</v>
      </c>
      <c r="M290" s="68" t="e">
        <f>VLOOKUP($A290,[0]!Table,MATCH(M$4,[0]!Curves,0))</f>
        <v>#N/A</v>
      </c>
      <c r="N290" s="69" t="e">
        <f t="shared" si="127"/>
        <v>#N/A</v>
      </c>
      <c r="O290" s="85" t="e">
        <f t="shared" ref="O290:O309" si="140">N290</f>
        <v>#N/A</v>
      </c>
      <c r="P290" s="60"/>
      <c r="Q290" s="85">
        <f t="shared" si="128"/>
        <v>5.23</v>
      </c>
      <c r="R290" s="85">
        <f t="shared" si="129"/>
        <v>5.23</v>
      </c>
      <c r="S290" s="85">
        <f>Summary!C290</f>
        <v>0</v>
      </c>
      <c r="T290" s="70"/>
      <c r="U290" s="22">
        <f t="shared" si="119"/>
        <v>30</v>
      </c>
      <c r="V290" s="71">
        <f t="shared" si="120"/>
        <v>45597</v>
      </c>
      <c r="W290" s="22">
        <f t="shared" ca="1" si="121"/>
        <v>8535</v>
      </c>
      <c r="X290" s="68">
        <f>VLOOKUP($A290,[0]!Table,MATCH(X$4,[0]!Curves,0))</f>
        <v>6.6378542145950598E-2</v>
      </c>
      <c r="Y290" s="72">
        <f t="shared" ca="1" si="122"/>
        <v>0.2174209291780593</v>
      </c>
      <c r="Z290" s="22">
        <f t="shared" si="123"/>
        <v>0</v>
      </c>
      <c r="AA290" s="22">
        <f t="shared" si="124"/>
        <v>0</v>
      </c>
      <c r="AB290" s="73"/>
      <c r="AC290" s="62">
        <f t="shared" ca="1" si="130"/>
        <v>0</v>
      </c>
      <c r="AE290" s="62">
        <f t="shared" ca="1" si="131"/>
        <v>0</v>
      </c>
      <c r="AF290" s="62">
        <f t="shared" ca="1" si="132"/>
        <v>0</v>
      </c>
      <c r="AG290" s="62">
        <f t="shared" ca="1" si="133"/>
        <v>0</v>
      </c>
    </row>
    <row r="291" spans="1:33" ht="12" customHeight="1">
      <c r="A291" s="65">
        <f t="shared" si="125"/>
        <v>45627</v>
      </c>
      <c r="B291" s="66">
        <f>Summary!B291</f>
        <v>0</v>
      </c>
      <c r="C291" s="74"/>
      <c r="D291" s="67">
        <f t="shared" si="116"/>
        <v>0</v>
      </c>
      <c r="E291" s="56">
        <f t="shared" si="117"/>
        <v>0</v>
      </c>
      <c r="F291" s="56">
        <f t="shared" ca="1" si="118"/>
        <v>0</v>
      </c>
      <c r="G291" s="68">
        <f>VLOOKUP($A291,[0]!Table,MATCH(G$4,[0]!Curves,0))</f>
        <v>5.37</v>
      </c>
      <c r="H291" s="69">
        <f t="shared" si="134"/>
        <v>5.37</v>
      </c>
      <c r="I291" s="68">
        <f t="shared" si="138"/>
        <v>5.37</v>
      </c>
      <c r="J291" s="68">
        <v>0</v>
      </c>
      <c r="K291" s="69">
        <f t="shared" si="126"/>
        <v>0</v>
      </c>
      <c r="L291" s="85">
        <f t="shared" si="139"/>
        <v>0</v>
      </c>
      <c r="M291" s="68" t="e">
        <f>VLOOKUP($A291,[0]!Table,MATCH(M$4,[0]!Curves,0))</f>
        <v>#N/A</v>
      </c>
      <c r="N291" s="69" t="e">
        <f t="shared" si="127"/>
        <v>#N/A</v>
      </c>
      <c r="O291" s="85" t="e">
        <f t="shared" si="140"/>
        <v>#N/A</v>
      </c>
      <c r="P291" s="60"/>
      <c r="Q291" s="85">
        <f t="shared" si="128"/>
        <v>5.37</v>
      </c>
      <c r="R291" s="85">
        <f t="shared" si="129"/>
        <v>5.37</v>
      </c>
      <c r="S291" s="85">
        <f>Summary!C291</f>
        <v>0</v>
      </c>
      <c r="T291" s="70"/>
      <c r="U291" s="22">
        <f t="shared" si="119"/>
        <v>31</v>
      </c>
      <c r="V291" s="71">
        <f t="shared" si="120"/>
        <v>45627</v>
      </c>
      <c r="W291" s="22">
        <f t="shared" ca="1" si="121"/>
        <v>8565</v>
      </c>
      <c r="X291" s="68">
        <f>VLOOKUP($A291,[0]!Table,MATCH(X$4,[0]!Curves,0))</f>
        <v>6.6372500689409406E-2</v>
      </c>
      <c r="Y291" s="72">
        <f t="shared" ca="1" si="122"/>
        <v>0.21628756570110091</v>
      </c>
      <c r="Z291" s="22">
        <f t="shared" si="123"/>
        <v>0</v>
      </c>
      <c r="AA291" s="22">
        <f t="shared" si="124"/>
        <v>0</v>
      </c>
      <c r="AB291" s="73"/>
      <c r="AC291" s="62">
        <f t="shared" ca="1" si="130"/>
        <v>0</v>
      </c>
      <c r="AE291" s="62">
        <f t="shared" ca="1" si="131"/>
        <v>0</v>
      </c>
      <c r="AF291" s="62">
        <f t="shared" ca="1" si="132"/>
        <v>0</v>
      </c>
      <c r="AG291" s="62">
        <f t="shared" ca="1" si="133"/>
        <v>0</v>
      </c>
    </row>
    <row r="292" spans="1:33" ht="12" customHeight="1">
      <c r="A292" s="65">
        <f t="shared" si="125"/>
        <v>45658</v>
      </c>
      <c r="B292" s="66">
        <f>Summary!B292</f>
        <v>0</v>
      </c>
      <c r="C292" s="74"/>
      <c r="D292" s="67">
        <f t="shared" si="116"/>
        <v>0</v>
      </c>
      <c r="E292" s="56">
        <f t="shared" si="117"/>
        <v>0</v>
      </c>
      <c r="F292" s="56">
        <f t="shared" ca="1" si="118"/>
        <v>0</v>
      </c>
      <c r="G292" s="68">
        <f>VLOOKUP($A292,[0]!Table,MATCH(G$4,[0]!Curves,0))</f>
        <v>0</v>
      </c>
      <c r="H292" s="69">
        <f t="shared" si="134"/>
        <v>0</v>
      </c>
      <c r="I292" s="68">
        <f t="shared" si="138"/>
        <v>0</v>
      </c>
      <c r="J292" s="68">
        <v>0</v>
      </c>
      <c r="K292" s="69">
        <f t="shared" si="126"/>
        <v>0</v>
      </c>
      <c r="L292" s="85">
        <f t="shared" si="139"/>
        <v>0</v>
      </c>
      <c r="M292" s="68" t="e">
        <f>VLOOKUP($A292,[0]!Table,MATCH(M$4,[0]!Curves,0))</f>
        <v>#N/A</v>
      </c>
      <c r="N292" s="69" t="e">
        <f t="shared" si="127"/>
        <v>#N/A</v>
      </c>
      <c r="O292" s="85" t="e">
        <f t="shared" si="140"/>
        <v>#N/A</v>
      </c>
      <c r="P292" s="60"/>
      <c r="Q292" s="85">
        <f t="shared" si="128"/>
        <v>0</v>
      </c>
      <c r="R292" s="85">
        <f t="shared" si="129"/>
        <v>0</v>
      </c>
      <c r="S292" s="85">
        <f>Summary!C292</f>
        <v>0</v>
      </c>
      <c r="T292" s="70"/>
      <c r="U292" s="22">
        <f t="shared" si="119"/>
        <v>31</v>
      </c>
      <c r="V292" s="71">
        <f t="shared" si="120"/>
        <v>45658</v>
      </c>
      <c r="W292" s="22">
        <f t="shared" ca="1" si="121"/>
        <v>8596</v>
      </c>
      <c r="X292" s="68">
        <f>VLOOKUP($A292,[0]!Table,MATCH(X$4,[0]!Curves,0))</f>
        <v>6.6366257850996896E-2</v>
      </c>
      <c r="Y292" s="72">
        <f t="shared" ca="1" si="122"/>
        <v>0.21512284689050185</v>
      </c>
      <c r="Z292" s="22">
        <f t="shared" si="123"/>
        <v>0</v>
      </c>
      <c r="AA292" s="22">
        <f t="shared" si="124"/>
        <v>0</v>
      </c>
      <c r="AB292" s="73"/>
      <c r="AC292" s="62">
        <f t="shared" ca="1" si="130"/>
        <v>0</v>
      </c>
      <c r="AE292" s="62">
        <f t="shared" ca="1" si="131"/>
        <v>0</v>
      </c>
      <c r="AF292" s="62">
        <f t="shared" ca="1" si="132"/>
        <v>0</v>
      </c>
      <c r="AG292" s="62">
        <f t="shared" ca="1" si="133"/>
        <v>0</v>
      </c>
    </row>
    <row r="293" spans="1:33" ht="12" customHeight="1">
      <c r="A293" s="65">
        <f t="shared" si="125"/>
        <v>45689</v>
      </c>
      <c r="B293" s="66">
        <f>Summary!B293</f>
        <v>0</v>
      </c>
      <c r="C293" s="74"/>
      <c r="D293" s="67">
        <f t="shared" si="116"/>
        <v>0</v>
      </c>
      <c r="E293" s="56">
        <f t="shared" si="117"/>
        <v>0</v>
      </c>
      <c r="F293" s="56">
        <f t="shared" ca="1" si="118"/>
        <v>0</v>
      </c>
      <c r="G293" s="68">
        <f>VLOOKUP($A293,[0]!Table,MATCH(G$4,[0]!Curves,0))</f>
        <v>0</v>
      </c>
      <c r="H293" s="69">
        <f t="shared" si="134"/>
        <v>0</v>
      </c>
      <c r="I293" s="68">
        <f t="shared" si="138"/>
        <v>0</v>
      </c>
      <c r="J293" s="68">
        <v>0</v>
      </c>
      <c r="K293" s="69">
        <f t="shared" si="126"/>
        <v>0</v>
      </c>
      <c r="L293" s="85">
        <f t="shared" si="139"/>
        <v>0</v>
      </c>
      <c r="M293" s="68" t="e">
        <f>VLOOKUP($A293,[0]!Table,MATCH(M$4,[0]!Curves,0))</f>
        <v>#N/A</v>
      </c>
      <c r="N293" s="69" t="e">
        <f t="shared" si="127"/>
        <v>#N/A</v>
      </c>
      <c r="O293" s="85" t="e">
        <f t="shared" si="140"/>
        <v>#N/A</v>
      </c>
      <c r="P293" s="60"/>
      <c r="Q293" s="85">
        <f t="shared" si="128"/>
        <v>0</v>
      </c>
      <c r="R293" s="85">
        <f t="shared" si="129"/>
        <v>0</v>
      </c>
      <c r="S293" s="85">
        <f>Summary!C293</f>
        <v>0</v>
      </c>
      <c r="T293" s="70"/>
      <c r="U293" s="22">
        <f t="shared" si="119"/>
        <v>28</v>
      </c>
      <c r="V293" s="71">
        <f t="shared" si="120"/>
        <v>45689</v>
      </c>
      <c r="W293" s="22">
        <f t="shared" ca="1" si="121"/>
        <v>8627</v>
      </c>
      <c r="X293" s="68">
        <f>VLOOKUP($A293,[0]!Table,MATCH(X$4,[0]!Curves,0))</f>
        <v>6.6360015012596502E-2</v>
      </c>
      <c r="Y293" s="72">
        <f t="shared" ca="1" si="122"/>
        <v>0.21396461969413508</v>
      </c>
      <c r="Z293" s="22">
        <f t="shared" si="123"/>
        <v>0</v>
      </c>
      <c r="AA293" s="22">
        <f t="shared" si="124"/>
        <v>0</v>
      </c>
      <c r="AB293" s="73"/>
      <c r="AC293" s="62">
        <f t="shared" ca="1" si="130"/>
        <v>0</v>
      </c>
      <c r="AE293" s="62">
        <f t="shared" ca="1" si="131"/>
        <v>0</v>
      </c>
      <c r="AF293" s="62">
        <f t="shared" ca="1" si="132"/>
        <v>0</v>
      </c>
      <c r="AG293" s="62">
        <f t="shared" ca="1" si="133"/>
        <v>0</v>
      </c>
    </row>
    <row r="294" spans="1:33" ht="12" customHeight="1">
      <c r="A294" s="65">
        <f t="shared" si="125"/>
        <v>45717</v>
      </c>
      <c r="B294" s="66">
        <f>Summary!B294</f>
        <v>0</v>
      </c>
      <c r="C294" s="74"/>
      <c r="D294" s="67">
        <f t="shared" si="116"/>
        <v>0</v>
      </c>
      <c r="E294" s="56">
        <f t="shared" si="117"/>
        <v>0</v>
      </c>
      <c r="F294" s="56">
        <f t="shared" ca="1" si="118"/>
        <v>0</v>
      </c>
      <c r="G294" s="68">
        <f>VLOOKUP($A294,[0]!Table,MATCH(G$4,[0]!Curves,0))</f>
        <v>0</v>
      </c>
      <c r="H294" s="69">
        <f t="shared" si="134"/>
        <v>0</v>
      </c>
      <c r="I294" s="68">
        <f t="shared" si="138"/>
        <v>0</v>
      </c>
      <c r="J294" s="68">
        <v>0</v>
      </c>
      <c r="K294" s="69">
        <f t="shared" si="126"/>
        <v>0</v>
      </c>
      <c r="L294" s="85">
        <f t="shared" si="139"/>
        <v>0</v>
      </c>
      <c r="M294" s="68" t="e">
        <f>VLOOKUP($A294,[0]!Table,MATCH(M$4,[0]!Curves,0))</f>
        <v>#N/A</v>
      </c>
      <c r="N294" s="69" t="e">
        <f t="shared" si="127"/>
        <v>#N/A</v>
      </c>
      <c r="O294" s="85" t="e">
        <f t="shared" si="140"/>
        <v>#N/A</v>
      </c>
      <c r="P294" s="60"/>
      <c r="Q294" s="85">
        <f t="shared" si="128"/>
        <v>0</v>
      </c>
      <c r="R294" s="85">
        <f t="shared" si="129"/>
        <v>0</v>
      </c>
      <c r="S294" s="85">
        <f>Summary!C294</f>
        <v>0</v>
      </c>
      <c r="T294" s="70"/>
      <c r="U294" s="22">
        <f t="shared" si="119"/>
        <v>31</v>
      </c>
      <c r="V294" s="71">
        <f t="shared" si="120"/>
        <v>45717</v>
      </c>
      <c r="W294" s="22">
        <f t="shared" ca="1" si="121"/>
        <v>8655</v>
      </c>
      <c r="X294" s="68">
        <f>VLOOKUP($A294,[0]!Table,MATCH(X$4,[0]!Curves,0))</f>
        <v>6.6354376319859701E-2</v>
      </c>
      <c r="Y294" s="72">
        <f t="shared" ca="1" si="122"/>
        <v>0.21292402763406201</v>
      </c>
      <c r="Z294" s="22">
        <f t="shared" si="123"/>
        <v>0</v>
      </c>
      <c r="AA294" s="22">
        <f t="shared" si="124"/>
        <v>0</v>
      </c>
      <c r="AB294" s="73"/>
      <c r="AC294" s="62">
        <f t="shared" ca="1" si="130"/>
        <v>0</v>
      </c>
      <c r="AE294" s="62">
        <f t="shared" ca="1" si="131"/>
        <v>0</v>
      </c>
      <c r="AF294" s="62">
        <f t="shared" ca="1" si="132"/>
        <v>0</v>
      </c>
      <c r="AG294" s="62">
        <f t="shared" ca="1" si="133"/>
        <v>0</v>
      </c>
    </row>
    <row r="295" spans="1:33" ht="12" customHeight="1">
      <c r="A295" s="65">
        <f t="shared" si="125"/>
        <v>45748</v>
      </c>
      <c r="B295" s="66">
        <f>Summary!B295</f>
        <v>0</v>
      </c>
      <c r="C295" s="74"/>
      <c r="D295" s="67">
        <f t="shared" si="116"/>
        <v>0</v>
      </c>
      <c r="E295" s="56">
        <f t="shared" si="117"/>
        <v>0</v>
      </c>
      <c r="F295" s="56">
        <f t="shared" ca="1" si="118"/>
        <v>0</v>
      </c>
      <c r="G295" s="68">
        <f>VLOOKUP($A295,[0]!Table,MATCH(G$4,[0]!Curves,0))</f>
        <v>0</v>
      </c>
      <c r="H295" s="69">
        <f t="shared" si="134"/>
        <v>0</v>
      </c>
      <c r="I295" s="68">
        <f t="shared" si="138"/>
        <v>0</v>
      </c>
      <c r="J295" s="68">
        <v>0</v>
      </c>
      <c r="K295" s="69">
        <f t="shared" si="126"/>
        <v>0</v>
      </c>
      <c r="L295" s="85">
        <f t="shared" si="139"/>
        <v>0</v>
      </c>
      <c r="M295" s="68" t="e">
        <f>VLOOKUP($A295,[0]!Table,MATCH(M$4,[0]!Curves,0))</f>
        <v>#N/A</v>
      </c>
      <c r="N295" s="69" t="e">
        <f t="shared" si="127"/>
        <v>#N/A</v>
      </c>
      <c r="O295" s="85" t="e">
        <f t="shared" si="140"/>
        <v>#N/A</v>
      </c>
      <c r="P295" s="60"/>
      <c r="Q295" s="85">
        <f t="shared" si="128"/>
        <v>0</v>
      </c>
      <c r="R295" s="85">
        <f t="shared" si="129"/>
        <v>0</v>
      </c>
      <c r="S295" s="85">
        <f>Summary!C295</f>
        <v>0</v>
      </c>
      <c r="T295" s="70"/>
      <c r="U295" s="22">
        <f t="shared" si="119"/>
        <v>30</v>
      </c>
      <c r="V295" s="71">
        <f t="shared" si="120"/>
        <v>45748</v>
      </c>
      <c r="W295" s="22">
        <f t="shared" ca="1" si="121"/>
        <v>8686</v>
      </c>
      <c r="X295" s="68">
        <f>VLOOKUP($A295,[0]!Table,MATCH(X$4,[0]!Curves,0))</f>
        <v>6.6348133481484203E-2</v>
      </c>
      <c r="Y295" s="72">
        <f t="shared" ca="1" si="122"/>
        <v>0.21177805252180804</v>
      </c>
      <c r="Z295" s="22">
        <f t="shared" si="123"/>
        <v>0</v>
      </c>
      <c r="AA295" s="22">
        <f t="shared" si="124"/>
        <v>0</v>
      </c>
      <c r="AB295" s="73"/>
      <c r="AC295" s="62">
        <f t="shared" ca="1" si="130"/>
        <v>0</v>
      </c>
      <c r="AE295" s="62">
        <f t="shared" ca="1" si="131"/>
        <v>0</v>
      </c>
      <c r="AF295" s="62">
        <f t="shared" ca="1" si="132"/>
        <v>0</v>
      </c>
      <c r="AG295" s="62">
        <f t="shared" ca="1" si="133"/>
        <v>0</v>
      </c>
    </row>
    <row r="296" spans="1:33" ht="12" customHeight="1">
      <c r="A296" s="65">
        <f t="shared" si="125"/>
        <v>45778</v>
      </c>
      <c r="B296" s="66">
        <f>Summary!B296</f>
        <v>0</v>
      </c>
      <c r="C296" s="74"/>
      <c r="D296" s="67">
        <f t="shared" si="116"/>
        <v>0</v>
      </c>
      <c r="E296" s="56">
        <f t="shared" si="117"/>
        <v>0</v>
      </c>
      <c r="F296" s="56">
        <f t="shared" ca="1" si="118"/>
        <v>0</v>
      </c>
      <c r="G296" s="68">
        <f>VLOOKUP($A296,[0]!Table,MATCH(G$4,[0]!Curves,0))</f>
        <v>0</v>
      </c>
      <c r="H296" s="69">
        <f t="shared" si="134"/>
        <v>0</v>
      </c>
      <c r="I296" s="68">
        <f t="shared" si="138"/>
        <v>0</v>
      </c>
      <c r="J296" s="68">
        <v>0</v>
      </c>
      <c r="K296" s="69">
        <f t="shared" si="126"/>
        <v>0</v>
      </c>
      <c r="L296" s="85">
        <f t="shared" si="139"/>
        <v>0</v>
      </c>
      <c r="M296" s="68" t="e">
        <f>VLOOKUP($A296,[0]!Table,MATCH(M$4,[0]!Curves,0))</f>
        <v>#N/A</v>
      </c>
      <c r="N296" s="69" t="e">
        <f t="shared" si="127"/>
        <v>#N/A</v>
      </c>
      <c r="O296" s="85" t="e">
        <f t="shared" si="140"/>
        <v>#N/A</v>
      </c>
      <c r="P296" s="60"/>
      <c r="Q296" s="85">
        <f t="shared" si="128"/>
        <v>0</v>
      </c>
      <c r="R296" s="85">
        <f t="shared" si="129"/>
        <v>0</v>
      </c>
      <c r="S296" s="85">
        <f>Summary!C296</f>
        <v>0</v>
      </c>
      <c r="T296" s="70"/>
      <c r="U296" s="22">
        <f t="shared" si="119"/>
        <v>31</v>
      </c>
      <c r="V296" s="71">
        <f t="shared" si="120"/>
        <v>45778</v>
      </c>
      <c r="W296" s="22">
        <f t="shared" ca="1" si="121"/>
        <v>8716</v>
      </c>
      <c r="X296" s="68">
        <f>VLOOKUP($A296,[0]!Table,MATCH(X$4,[0]!Curves,0))</f>
        <v>6.6342092025004198E-2</v>
      </c>
      <c r="Y296" s="72">
        <f t="shared" ca="1" si="122"/>
        <v>0.2106751230221196</v>
      </c>
      <c r="Z296" s="22">
        <f t="shared" si="123"/>
        <v>0</v>
      </c>
      <c r="AA296" s="22">
        <f t="shared" si="124"/>
        <v>0</v>
      </c>
      <c r="AB296" s="73"/>
      <c r="AC296" s="62">
        <f t="shared" ca="1" si="130"/>
        <v>0</v>
      </c>
      <c r="AE296" s="62">
        <f t="shared" ca="1" si="131"/>
        <v>0</v>
      </c>
      <c r="AF296" s="62">
        <f t="shared" ca="1" si="132"/>
        <v>0</v>
      </c>
      <c r="AG296" s="62">
        <f t="shared" ca="1" si="133"/>
        <v>0</v>
      </c>
    </row>
    <row r="297" spans="1:33" ht="12" customHeight="1">
      <c r="A297" s="65">
        <f t="shared" si="125"/>
        <v>45809</v>
      </c>
      <c r="B297" s="66">
        <f>Summary!B297</f>
        <v>0</v>
      </c>
      <c r="C297" s="74"/>
      <c r="D297" s="67">
        <f t="shared" si="116"/>
        <v>0</v>
      </c>
      <c r="E297" s="56">
        <f t="shared" si="117"/>
        <v>0</v>
      </c>
      <c r="F297" s="56">
        <f t="shared" ca="1" si="118"/>
        <v>0</v>
      </c>
      <c r="G297" s="68">
        <f>VLOOKUP($A297,[0]!Table,MATCH(G$4,[0]!Curves,0))</f>
        <v>0</v>
      </c>
      <c r="H297" s="69">
        <f t="shared" si="134"/>
        <v>0</v>
      </c>
      <c r="I297" s="68">
        <f t="shared" si="138"/>
        <v>0</v>
      </c>
      <c r="J297" s="68">
        <v>0</v>
      </c>
      <c r="K297" s="69">
        <f t="shared" si="126"/>
        <v>0</v>
      </c>
      <c r="L297" s="85">
        <f t="shared" si="139"/>
        <v>0</v>
      </c>
      <c r="M297" s="68" t="e">
        <f>VLOOKUP($A297,[0]!Table,MATCH(M$4,[0]!Curves,0))</f>
        <v>#N/A</v>
      </c>
      <c r="N297" s="69" t="e">
        <f t="shared" si="127"/>
        <v>#N/A</v>
      </c>
      <c r="O297" s="85" t="e">
        <f t="shared" si="140"/>
        <v>#N/A</v>
      </c>
      <c r="P297" s="60"/>
      <c r="Q297" s="85">
        <f t="shared" si="128"/>
        <v>0</v>
      </c>
      <c r="R297" s="85">
        <f t="shared" si="129"/>
        <v>0</v>
      </c>
      <c r="S297" s="85">
        <f>Summary!C297</f>
        <v>0</v>
      </c>
      <c r="T297" s="70"/>
      <c r="U297" s="22">
        <f t="shared" si="119"/>
        <v>30</v>
      </c>
      <c r="V297" s="71">
        <f t="shared" si="120"/>
        <v>45809</v>
      </c>
      <c r="W297" s="22">
        <f t="shared" ca="1" si="121"/>
        <v>8747</v>
      </c>
      <c r="X297" s="68">
        <f>VLOOKUP($A297,[0]!Table,MATCH(X$4,[0]!Curves,0))</f>
        <v>6.6335849186654403E-2</v>
      </c>
      <c r="Y297" s="72">
        <f t="shared" ca="1" si="122"/>
        <v>0.20954167479457231</v>
      </c>
      <c r="Z297" s="22">
        <f t="shared" si="123"/>
        <v>0</v>
      </c>
      <c r="AA297" s="22">
        <f t="shared" si="124"/>
        <v>0</v>
      </c>
      <c r="AB297" s="73"/>
      <c r="AC297" s="62">
        <f t="shared" ca="1" si="130"/>
        <v>0</v>
      </c>
      <c r="AE297" s="62">
        <f t="shared" ca="1" si="131"/>
        <v>0</v>
      </c>
      <c r="AF297" s="62">
        <f t="shared" ca="1" si="132"/>
        <v>0</v>
      </c>
      <c r="AG297" s="62">
        <f t="shared" ca="1" si="133"/>
        <v>0</v>
      </c>
    </row>
    <row r="298" spans="1:33" ht="12" customHeight="1">
      <c r="A298" s="65">
        <f t="shared" si="125"/>
        <v>45839</v>
      </c>
      <c r="B298" s="66">
        <f>Summary!B298</f>
        <v>0</v>
      </c>
      <c r="C298" s="74"/>
      <c r="D298" s="67">
        <f t="shared" si="116"/>
        <v>0</v>
      </c>
      <c r="E298" s="56">
        <f t="shared" si="117"/>
        <v>0</v>
      </c>
      <c r="F298" s="56">
        <f t="shared" ca="1" si="118"/>
        <v>0</v>
      </c>
      <c r="G298" s="68">
        <f>VLOOKUP($A298,[0]!Table,MATCH(G$4,[0]!Curves,0))</f>
        <v>0</v>
      </c>
      <c r="H298" s="69">
        <f t="shared" si="134"/>
        <v>0</v>
      </c>
      <c r="I298" s="68">
        <f t="shared" si="138"/>
        <v>0</v>
      </c>
      <c r="J298" s="68">
        <v>0</v>
      </c>
      <c r="K298" s="69">
        <f t="shared" si="126"/>
        <v>0</v>
      </c>
      <c r="L298" s="85">
        <f t="shared" si="139"/>
        <v>0</v>
      </c>
      <c r="M298" s="68" t="e">
        <f>VLOOKUP($A298,[0]!Table,MATCH(M$4,[0]!Curves,0))</f>
        <v>#N/A</v>
      </c>
      <c r="N298" s="69" t="e">
        <f t="shared" si="127"/>
        <v>#N/A</v>
      </c>
      <c r="O298" s="85" t="e">
        <f t="shared" si="140"/>
        <v>#N/A</v>
      </c>
      <c r="P298" s="60"/>
      <c r="Q298" s="85">
        <f t="shared" si="128"/>
        <v>0</v>
      </c>
      <c r="R298" s="85">
        <f t="shared" si="129"/>
        <v>0</v>
      </c>
      <c r="S298" s="85">
        <f>Summary!C298</f>
        <v>0</v>
      </c>
      <c r="T298" s="70"/>
      <c r="U298" s="22">
        <f t="shared" si="119"/>
        <v>31</v>
      </c>
      <c r="V298" s="71">
        <f t="shared" si="120"/>
        <v>45839</v>
      </c>
      <c r="W298" s="22">
        <f t="shared" ca="1" si="121"/>
        <v>8777</v>
      </c>
      <c r="X298" s="68">
        <f>VLOOKUP($A298,[0]!Table,MATCH(X$4,[0]!Curves,0))</f>
        <v>6.6329807730198795E-2</v>
      </c>
      <c r="Y298" s="72">
        <f t="shared" ca="1" si="122"/>
        <v>0.20845079955039875</v>
      </c>
      <c r="Z298" s="22">
        <f t="shared" si="123"/>
        <v>0</v>
      </c>
      <c r="AA298" s="22">
        <f t="shared" si="124"/>
        <v>0</v>
      </c>
      <c r="AB298" s="73"/>
      <c r="AC298" s="62">
        <f t="shared" ca="1" si="130"/>
        <v>0</v>
      </c>
      <c r="AE298" s="62">
        <f t="shared" ca="1" si="131"/>
        <v>0</v>
      </c>
      <c r="AF298" s="62">
        <f t="shared" ca="1" si="132"/>
        <v>0</v>
      </c>
      <c r="AG298" s="62">
        <f t="shared" ca="1" si="133"/>
        <v>0</v>
      </c>
    </row>
    <row r="299" spans="1:33" ht="12" customHeight="1">
      <c r="A299" s="65">
        <f t="shared" si="125"/>
        <v>45870</v>
      </c>
      <c r="B299" s="66">
        <f>Summary!B299</f>
        <v>0</v>
      </c>
      <c r="C299" s="74"/>
      <c r="D299" s="67">
        <f t="shared" si="116"/>
        <v>0</v>
      </c>
      <c r="E299" s="56">
        <f t="shared" si="117"/>
        <v>0</v>
      </c>
      <c r="F299" s="56">
        <f t="shared" ca="1" si="118"/>
        <v>0</v>
      </c>
      <c r="G299" s="68">
        <f>VLOOKUP($A299,[0]!Table,MATCH(G$4,[0]!Curves,0))</f>
        <v>0</v>
      </c>
      <c r="H299" s="69">
        <f t="shared" si="134"/>
        <v>0</v>
      </c>
      <c r="I299" s="68">
        <f t="shared" si="138"/>
        <v>0</v>
      </c>
      <c r="J299" s="68">
        <v>0</v>
      </c>
      <c r="K299" s="69">
        <f t="shared" si="126"/>
        <v>0</v>
      </c>
      <c r="L299" s="85">
        <f t="shared" si="139"/>
        <v>0</v>
      </c>
      <c r="M299" s="68" t="e">
        <f>VLOOKUP($A299,[0]!Table,MATCH(M$4,[0]!Curves,0))</f>
        <v>#N/A</v>
      </c>
      <c r="N299" s="69" t="e">
        <f t="shared" si="127"/>
        <v>#N/A</v>
      </c>
      <c r="O299" s="85" t="e">
        <f t="shared" si="140"/>
        <v>#N/A</v>
      </c>
      <c r="P299" s="60"/>
      <c r="Q299" s="85">
        <f t="shared" si="128"/>
        <v>0</v>
      </c>
      <c r="R299" s="85">
        <f t="shared" si="129"/>
        <v>0</v>
      </c>
      <c r="S299" s="85">
        <f>Summary!C299</f>
        <v>0</v>
      </c>
      <c r="T299" s="70"/>
      <c r="U299" s="22">
        <f t="shared" si="119"/>
        <v>31</v>
      </c>
      <c r="V299" s="71">
        <f t="shared" si="120"/>
        <v>45870</v>
      </c>
      <c r="W299" s="22">
        <f t="shared" ca="1" si="121"/>
        <v>8808</v>
      </c>
      <c r="X299" s="68">
        <f>VLOOKUP($A299,[0]!Table,MATCH(X$4,[0]!Curves,0))</f>
        <v>6.6323564891874298E-2</v>
      </c>
      <c r="Y299" s="72">
        <f t="shared" ca="1" si="122"/>
        <v>0.20732973698033114</v>
      </c>
      <c r="Z299" s="22">
        <f t="shared" si="123"/>
        <v>0</v>
      </c>
      <c r="AA299" s="22">
        <f t="shared" si="124"/>
        <v>0</v>
      </c>
      <c r="AB299" s="73"/>
      <c r="AC299" s="62">
        <f t="shared" ca="1" si="130"/>
        <v>0</v>
      </c>
      <c r="AE299" s="62">
        <f t="shared" ca="1" si="131"/>
        <v>0</v>
      </c>
      <c r="AF299" s="62">
        <f t="shared" ca="1" si="132"/>
        <v>0</v>
      </c>
      <c r="AG299" s="62">
        <f t="shared" ca="1" si="133"/>
        <v>0</v>
      </c>
    </row>
    <row r="300" spans="1:33" ht="12" customHeight="1">
      <c r="A300" s="65">
        <f t="shared" si="125"/>
        <v>45901</v>
      </c>
      <c r="B300" s="66">
        <f>Summary!B300</f>
        <v>0</v>
      </c>
      <c r="C300" s="74"/>
      <c r="D300" s="67">
        <f t="shared" si="116"/>
        <v>0</v>
      </c>
      <c r="E300" s="56">
        <f t="shared" si="117"/>
        <v>0</v>
      </c>
      <c r="F300" s="56">
        <f t="shared" ca="1" si="118"/>
        <v>0</v>
      </c>
      <c r="G300" s="68">
        <f>VLOOKUP($A300,[0]!Table,MATCH(G$4,[0]!Curves,0))</f>
        <v>0</v>
      </c>
      <c r="H300" s="69">
        <f t="shared" si="134"/>
        <v>0</v>
      </c>
      <c r="I300" s="68">
        <f t="shared" si="138"/>
        <v>0</v>
      </c>
      <c r="J300" s="68">
        <v>0</v>
      </c>
      <c r="K300" s="69">
        <f t="shared" si="126"/>
        <v>0</v>
      </c>
      <c r="L300" s="85">
        <f t="shared" si="139"/>
        <v>0</v>
      </c>
      <c r="M300" s="68" t="e">
        <f>VLOOKUP($A300,[0]!Table,MATCH(M$4,[0]!Curves,0))</f>
        <v>#N/A</v>
      </c>
      <c r="N300" s="69" t="e">
        <f t="shared" si="127"/>
        <v>#N/A</v>
      </c>
      <c r="O300" s="85" t="e">
        <f t="shared" si="140"/>
        <v>#N/A</v>
      </c>
      <c r="P300" s="60"/>
      <c r="Q300" s="85">
        <f t="shared" si="128"/>
        <v>0</v>
      </c>
      <c r="R300" s="85">
        <f t="shared" si="129"/>
        <v>0</v>
      </c>
      <c r="S300" s="85">
        <f>Summary!C300</f>
        <v>0</v>
      </c>
      <c r="T300" s="70"/>
      <c r="U300" s="22">
        <f t="shared" si="119"/>
        <v>30</v>
      </c>
      <c r="V300" s="71">
        <f t="shared" si="120"/>
        <v>45901</v>
      </c>
      <c r="W300" s="22">
        <f t="shared" ca="1" si="121"/>
        <v>8839</v>
      </c>
      <c r="X300" s="68">
        <f>VLOOKUP($A300,[0]!Table,MATCH(X$4,[0]!Curves,0))</f>
        <v>6.6317322053562708E-2</v>
      </c>
      <c r="Y300" s="72">
        <f t="shared" ca="1" si="122"/>
        <v>0.20621491516372262</v>
      </c>
      <c r="Z300" s="22">
        <f t="shared" si="123"/>
        <v>0</v>
      </c>
      <c r="AA300" s="22">
        <f t="shared" si="124"/>
        <v>0</v>
      </c>
      <c r="AB300" s="73"/>
      <c r="AC300" s="62">
        <f t="shared" ca="1" si="130"/>
        <v>0</v>
      </c>
      <c r="AE300" s="62">
        <f t="shared" ca="1" si="131"/>
        <v>0</v>
      </c>
      <c r="AF300" s="62">
        <f t="shared" ca="1" si="132"/>
        <v>0</v>
      </c>
      <c r="AG300" s="62">
        <f t="shared" ca="1" si="133"/>
        <v>0</v>
      </c>
    </row>
    <row r="301" spans="1:33" ht="12" customHeight="1">
      <c r="A301" s="65">
        <f t="shared" si="125"/>
        <v>45931</v>
      </c>
      <c r="B301" s="66">
        <f>Summary!B301</f>
        <v>0</v>
      </c>
      <c r="C301" s="74"/>
      <c r="D301" s="67">
        <f t="shared" si="116"/>
        <v>0</v>
      </c>
      <c r="E301" s="56">
        <f t="shared" si="117"/>
        <v>0</v>
      </c>
      <c r="F301" s="56">
        <f t="shared" ca="1" si="118"/>
        <v>0</v>
      </c>
      <c r="G301" s="68">
        <f>VLOOKUP($A301,[0]!Table,MATCH(G$4,[0]!Curves,0))</f>
        <v>0</v>
      </c>
      <c r="H301" s="69">
        <f t="shared" si="134"/>
        <v>0</v>
      </c>
      <c r="I301" s="68">
        <f t="shared" si="138"/>
        <v>0</v>
      </c>
      <c r="J301" s="68">
        <v>0</v>
      </c>
      <c r="K301" s="69">
        <f t="shared" si="126"/>
        <v>0</v>
      </c>
      <c r="L301" s="85">
        <f t="shared" si="139"/>
        <v>0</v>
      </c>
      <c r="M301" s="68" t="e">
        <f>VLOOKUP($A301,[0]!Table,MATCH(M$4,[0]!Curves,0))</f>
        <v>#N/A</v>
      </c>
      <c r="N301" s="69" t="e">
        <f t="shared" si="127"/>
        <v>#N/A</v>
      </c>
      <c r="O301" s="85" t="e">
        <f t="shared" si="140"/>
        <v>#N/A</v>
      </c>
      <c r="P301" s="60"/>
      <c r="Q301" s="85">
        <f t="shared" si="128"/>
        <v>0</v>
      </c>
      <c r="R301" s="85">
        <f t="shared" si="129"/>
        <v>0</v>
      </c>
      <c r="S301" s="85">
        <f>Summary!C301</f>
        <v>0</v>
      </c>
      <c r="T301" s="70"/>
      <c r="U301" s="22">
        <f t="shared" si="119"/>
        <v>31</v>
      </c>
      <c r="V301" s="71">
        <f t="shared" si="120"/>
        <v>45931</v>
      </c>
      <c r="W301" s="22">
        <f t="shared" ca="1" si="121"/>
        <v>8869</v>
      </c>
      <c r="X301" s="68">
        <f>VLOOKUP($A301,[0]!Table,MATCH(X$4,[0]!Curves,0))</f>
        <v>6.6311280597144001E-2</v>
      </c>
      <c r="Y301" s="72">
        <f t="shared" ca="1" si="122"/>
        <v>0.20514196361283193</v>
      </c>
      <c r="Z301" s="22">
        <f t="shared" si="123"/>
        <v>0</v>
      </c>
      <c r="AA301" s="22">
        <f t="shared" si="124"/>
        <v>0</v>
      </c>
      <c r="AB301" s="73"/>
      <c r="AC301" s="62">
        <f t="shared" ca="1" si="130"/>
        <v>0</v>
      </c>
      <c r="AE301" s="62">
        <f t="shared" ca="1" si="131"/>
        <v>0</v>
      </c>
      <c r="AF301" s="62">
        <f t="shared" ca="1" si="132"/>
        <v>0</v>
      </c>
      <c r="AG301" s="62">
        <f t="shared" ca="1" si="133"/>
        <v>0</v>
      </c>
    </row>
    <row r="302" spans="1:33" ht="12" customHeight="1">
      <c r="A302" s="65">
        <f t="shared" si="125"/>
        <v>45962</v>
      </c>
      <c r="B302" s="66">
        <f>Summary!B302</f>
        <v>0</v>
      </c>
      <c r="C302" s="74"/>
      <c r="D302" s="67">
        <f t="shared" si="116"/>
        <v>0</v>
      </c>
      <c r="E302" s="56">
        <f t="shared" si="117"/>
        <v>0</v>
      </c>
      <c r="F302" s="56">
        <f t="shared" ca="1" si="118"/>
        <v>0</v>
      </c>
      <c r="G302" s="68">
        <f>VLOOKUP($A302,[0]!Table,MATCH(G$4,[0]!Curves,0))</f>
        <v>0</v>
      </c>
      <c r="H302" s="69">
        <f t="shared" si="134"/>
        <v>0</v>
      </c>
      <c r="I302" s="68">
        <f t="shared" si="138"/>
        <v>0</v>
      </c>
      <c r="J302" s="68">
        <v>0</v>
      </c>
      <c r="K302" s="69">
        <f t="shared" si="126"/>
        <v>0</v>
      </c>
      <c r="L302" s="85">
        <f t="shared" si="139"/>
        <v>0</v>
      </c>
      <c r="M302" s="68" t="e">
        <f>VLOOKUP($A302,[0]!Table,MATCH(M$4,[0]!Curves,0))</f>
        <v>#N/A</v>
      </c>
      <c r="N302" s="69" t="e">
        <f t="shared" si="127"/>
        <v>#N/A</v>
      </c>
      <c r="O302" s="85" t="e">
        <f t="shared" si="140"/>
        <v>#N/A</v>
      </c>
      <c r="P302" s="60"/>
      <c r="Q302" s="85">
        <f t="shared" si="128"/>
        <v>0</v>
      </c>
      <c r="R302" s="85">
        <f t="shared" si="129"/>
        <v>0</v>
      </c>
      <c r="S302" s="85">
        <f>Summary!C302</f>
        <v>0</v>
      </c>
      <c r="T302" s="70"/>
      <c r="U302" s="22">
        <f t="shared" si="119"/>
        <v>30</v>
      </c>
      <c r="V302" s="71">
        <f t="shared" si="120"/>
        <v>45962</v>
      </c>
      <c r="W302" s="22">
        <f t="shared" ca="1" si="121"/>
        <v>8900</v>
      </c>
      <c r="X302" s="68">
        <f>VLOOKUP($A302,[0]!Table,MATCH(X$4,[0]!Curves,0))</f>
        <v>6.6305037758858099E-2</v>
      </c>
      <c r="Y302" s="72">
        <f t="shared" ca="1" si="122"/>
        <v>0.20403931754655205</v>
      </c>
      <c r="Z302" s="22">
        <f t="shared" si="123"/>
        <v>0</v>
      </c>
      <c r="AA302" s="22">
        <f t="shared" si="124"/>
        <v>0</v>
      </c>
      <c r="AB302" s="73"/>
      <c r="AC302" s="62">
        <f t="shared" ca="1" si="130"/>
        <v>0</v>
      </c>
      <c r="AE302" s="62">
        <f t="shared" ca="1" si="131"/>
        <v>0</v>
      </c>
      <c r="AF302" s="62">
        <f t="shared" ca="1" si="132"/>
        <v>0</v>
      </c>
      <c r="AG302" s="62">
        <f t="shared" ca="1" si="133"/>
        <v>0</v>
      </c>
    </row>
    <row r="303" spans="1:33" ht="12" customHeight="1">
      <c r="A303" s="65">
        <f t="shared" si="125"/>
        <v>45992</v>
      </c>
      <c r="B303" s="66">
        <f>Summary!B303</f>
        <v>0</v>
      </c>
      <c r="C303" s="74"/>
      <c r="D303" s="67">
        <f t="shared" si="116"/>
        <v>0</v>
      </c>
      <c r="E303" s="56">
        <f t="shared" si="117"/>
        <v>0</v>
      </c>
      <c r="F303" s="56">
        <f t="shared" ca="1" si="118"/>
        <v>0</v>
      </c>
      <c r="G303" s="68">
        <f>VLOOKUP($A303,[0]!Table,MATCH(G$4,[0]!Curves,0))</f>
        <v>0</v>
      </c>
      <c r="H303" s="69">
        <f t="shared" si="134"/>
        <v>0</v>
      </c>
      <c r="I303" s="68">
        <f t="shared" si="138"/>
        <v>0</v>
      </c>
      <c r="J303" s="68">
        <v>0</v>
      </c>
      <c r="K303" s="69">
        <f t="shared" si="126"/>
        <v>0</v>
      </c>
      <c r="L303" s="85">
        <f t="shared" si="139"/>
        <v>0</v>
      </c>
      <c r="M303" s="68" t="e">
        <f>VLOOKUP($A303,[0]!Table,MATCH(M$4,[0]!Curves,0))</f>
        <v>#N/A</v>
      </c>
      <c r="N303" s="69" t="e">
        <f t="shared" si="127"/>
        <v>#N/A</v>
      </c>
      <c r="O303" s="85" t="e">
        <f t="shared" si="140"/>
        <v>#N/A</v>
      </c>
      <c r="P303" s="60"/>
      <c r="Q303" s="85">
        <f t="shared" si="128"/>
        <v>0</v>
      </c>
      <c r="R303" s="85">
        <f t="shared" si="129"/>
        <v>0</v>
      </c>
      <c r="S303" s="85">
        <f>Summary!C303</f>
        <v>0</v>
      </c>
      <c r="T303" s="70"/>
      <c r="U303" s="22">
        <f t="shared" si="119"/>
        <v>31</v>
      </c>
      <c r="V303" s="71">
        <f t="shared" si="120"/>
        <v>45992</v>
      </c>
      <c r="W303" s="22">
        <f t="shared" ca="1" si="121"/>
        <v>8930</v>
      </c>
      <c r="X303" s="68">
        <f>VLOOKUP($A303,[0]!Table,MATCH(X$4,[0]!Curves,0))</f>
        <v>6.6298996302464303E-2</v>
      </c>
      <c r="Y303" s="72">
        <f t="shared" ca="1" si="122"/>
        <v>0.20297808241939622</v>
      </c>
      <c r="Z303" s="22">
        <f t="shared" si="123"/>
        <v>0</v>
      </c>
      <c r="AA303" s="22">
        <f t="shared" si="124"/>
        <v>0</v>
      </c>
      <c r="AB303" s="73"/>
      <c r="AC303" s="62">
        <f t="shared" ca="1" si="130"/>
        <v>0</v>
      </c>
      <c r="AE303" s="62">
        <f t="shared" ca="1" si="131"/>
        <v>0</v>
      </c>
      <c r="AF303" s="62">
        <f t="shared" ca="1" si="132"/>
        <v>0</v>
      </c>
      <c r="AG303" s="62">
        <f t="shared" ca="1" si="133"/>
        <v>0</v>
      </c>
    </row>
    <row r="304" spans="1:33" ht="12" customHeight="1">
      <c r="A304" s="65">
        <f t="shared" si="125"/>
        <v>46023</v>
      </c>
      <c r="B304" s="66">
        <f>Summary!B304</f>
        <v>0</v>
      </c>
      <c r="C304" s="74"/>
      <c r="D304" s="67">
        <f t="shared" si="116"/>
        <v>0</v>
      </c>
      <c r="E304" s="56">
        <f t="shared" si="117"/>
        <v>0</v>
      </c>
      <c r="F304" s="56">
        <f t="shared" ca="1" si="118"/>
        <v>0</v>
      </c>
      <c r="G304" s="68">
        <f>VLOOKUP($A304,[0]!Table,MATCH(G$4,[0]!Curves,0))</f>
        <v>0</v>
      </c>
      <c r="H304" s="69">
        <f t="shared" si="134"/>
        <v>0</v>
      </c>
      <c r="I304" s="68">
        <f t="shared" si="138"/>
        <v>0</v>
      </c>
      <c r="J304" s="68">
        <v>0</v>
      </c>
      <c r="K304" s="69">
        <f t="shared" si="126"/>
        <v>0</v>
      </c>
      <c r="L304" s="85">
        <f t="shared" si="139"/>
        <v>0</v>
      </c>
      <c r="M304" s="68" t="e">
        <f>VLOOKUP($A304,[0]!Table,MATCH(M$4,[0]!Curves,0))</f>
        <v>#N/A</v>
      </c>
      <c r="N304" s="69" t="e">
        <f t="shared" si="127"/>
        <v>#N/A</v>
      </c>
      <c r="O304" s="85" t="e">
        <f t="shared" si="140"/>
        <v>#N/A</v>
      </c>
      <c r="P304" s="60"/>
      <c r="Q304" s="85">
        <f t="shared" si="128"/>
        <v>0</v>
      </c>
      <c r="R304" s="85">
        <f t="shared" si="129"/>
        <v>0</v>
      </c>
      <c r="S304" s="85">
        <f>Summary!C304</f>
        <v>0</v>
      </c>
      <c r="T304" s="70"/>
      <c r="U304" s="22">
        <f t="shared" si="119"/>
        <v>31</v>
      </c>
      <c r="V304" s="71">
        <f t="shared" si="120"/>
        <v>46023</v>
      </c>
      <c r="W304" s="22">
        <f t="shared" ca="1" si="121"/>
        <v>8961</v>
      </c>
      <c r="X304" s="68">
        <f>VLOOKUP($A304,[0]!Table,MATCH(X$4,[0]!Curves,0))</f>
        <v>6.6292753464203297E-2</v>
      </c>
      <c r="Y304" s="72">
        <f t="shared" ca="1" si="122"/>
        <v>0.20188747494705184</v>
      </c>
      <c r="Z304" s="22">
        <f t="shared" si="123"/>
        <v>0</v>
      </c>
      <c r="AA304" s="22">
        <f t="shared" si="124"/>
        <v>0</v>
      </c>
      <c r="AB304" s="73"/>
      <c r="AC304" s="62">
        <f t="shared" ca="1" si="130"/>
        <v>0</v>
      </c>
      <c r="AE304" s="62">
        <f t="shared" ca="1" si="131"/>
        <v>0</v>
      </c>
      <c r="AF304" s="62">
        <f t="shared" ca="1" si="132"/>
        <v>0</v>
      </c>
      <c r="AG304" s="62">
        <f t="shared" ca="1" si="133"/>
        <v>0</v>
      </c>
    </row>
    <row r="305" spans="1:33" ht="12" customHeight="1">
      <c r="A305" s="65">
        <f t="shared" si="125"/>
        <v>46054</v>
      </c>
      <c r="B305" s="66">
        <f>Summary!B305</f>
        <v>0</v>
      </c>
      <c r="C305" s="74"/>
      <c r="D305" s="67">
        <f t="shared" si="116"/>
        <v>0</v>
      </c>
      <c r="E305" s="56">
        <f t="shared" si="117"/>
        <v>0</v>
      </c>
      <c r="F305" s="56">
        <f t="shared" ca="1" si="118"/>
        <v>0</v>
      </c>
      <c r="G305" s="68">
        <f>VLOOKUP($A305,[0]!Table,MATCH(G$4,[0]!Curves,0))</f>
        <v>0</v>
      </c>
      <c r="H305" s="69">
        <f t="shared" si="134"/>
        <v>0</v>
      </c>
      <c r="I305" s="68">
        <f t="shared" si="138"/>
        <v>0</v>
      </c>
      <c r="J305" s="68">
        <v>0</v>
      </c>
      <c r="K305" s="69">
        <f t="shared" si="126"/>
        <v>0</v>
      </c>
      <c r="L305" s="85">
        <f t="shared" si="139"/>
        <v>0</v>
      </c>
      <c r="M305" s="68" t="e">
        <f>VLOOKUP($A305,[0]!Table,MATCH(M$4,[0]!Curves,0))</f>
        <v>#N/A</v>
      </c>
      <c r="N305" s="69" t="e">
        <f t="shared" si="127"/>
        <v>#N/A</v>
      </c>
      <c r="O305" s="85" t="e">
        <f t="shared" si="140"/>
        <v>#N/A</v>
      </c>
      <c r="P305" s="60"/>
      <c r="Q305" s="85">
        <f t="shared" si="128"/>
        <v>0</v>
      </c>
      <c r="R305" s="85">
        <f t="shared" si="129"/>
        <v>0</v>
      </c>
      <c r="S305" s="85">
        <f>Summary!C305</f>
        <v>0</v>
      </c>
      <c r="T305" s="70"/>
      <c r="U305" s="22">
        <f t="shared" si="119"/>
        <v>28</v>
      </c>
      <c r="V305" s="71">
        <f t="shared" si="120"/>
        <v>46054</v>
      </c>
      <c r="W305" s="22">
        <f t="shared" ca="1" si="121"/>
        <v>8992</v>
      </c>
      <c r="X305" s="68">
        <f>VLOOKUP($A305,[0]!Table,MATCH(X$4,[0]!Curves,0))</f>
        <v>6.62865106259556E-2</v>
      </c>
      <c r="Y305" s="72">
        <f t="shared" ca="1" si="122"/>
        <v>0.20080293339613145</v>
      </c>
      <c r="Z305" s="22">
        <f t="shared" si="123"/>
        <v>0</v>
      </c>
      <c r="AA305" s="22">
        <f t="shared" si="124"/>
        <v>0</v>
      </c>
      <c r="AB305" s="73"/>
      <c r="AC305" s="62">
        <f t="shared" ca="1" si="130"/>
        <v>0</v>
      </c>
      <c r="AE305" s="62">
        <f t="shared" ca="1" si="131"/>
        <v>0</v>
      </c>
      <c r="AF305" s="62">
        <f t="shared" ca="1" si="132"/>
        <v>0</v>
      </c>
      <c r="AG305" s="62">
        <f t="shared" ca="1" si="133"/>
        <v>0</v>
      </c>
    </row>
    <row r="306" spans="1:33" ht="12" customHeight="1">
      <c r="A306" s="65">
        <f t="shared" si="125"/>
        <v>46082</v>
      </c>
      <c r="B306" s="66">
        <f>Summary!B306</f>
        <v>0</v>
      </c>
      <c r="C306" s="74"/>
      <c r="D306" s="67">
        <f t="shared" si="116"/>
        <v>0</v>
      </c>
      <c r="E306" s="56">
        <f t="shared" si="117"/>
        <v>0</v>
      </c>
      <c r="F306" s="56">
        <f t="shared" ca="1" si="118"/>
        <v>0</v>
      </c>
      <c r="G306" s="68">
        <f>VLOOKUP($A306,[0]!Table,MATCH(G$4,[0]!Curves,0))</f>
        <v>0</v>
      </c>
      <c r="H306" s="69">
        <f t="shared" si="134"/>
        <v>0</v>
      </c>
      <c r="I306" s="68">
        <f t="shared" si="138"/>
        <v>0</v>
      </c>
      <c r="J306" s="68">
        <v>0</v>
      </c>
      <c r="K306" s="69">
        <f t="shared" si="126"/>
        <v>0</v>
      </c>
      <c r="L306" s="85">
        <f t="shared" si="139"/>
        <v>0</v>
      </c>
      <c r="M306" s="68" t="e">
        <f>VLOOKUP($A306,[0]!Table,MATCH(M$4,[0]!Curves,0))</f>
        <v>#N/A</v>
      </c>
      <c r="N306" s="69" t="e">
        <f t="shared" si="127"/>
        <v>#N/A</v>
      </c>
      <c r="O306" s="85" t="e">
        <f t="shared" si="140"/>
        <v>#N/A</v>
      </c>
      <c r="P306" s="60"/>
      <c r="Q306" s="85">
        <f t="shared" si="128"/>
        <v>0</v>
      </c>
      <c r="R306" s="85">
        <f t="shared" si="129"/>
        <v>0</v>
      </c>
      <c r="S306" s="85">
        <f>Summary!C306</f>
        <v>0</v>
      </c>
      <c r="T306" s="70"/>
      <c r="U306" s="22">
        <f t="shared" si="119"/>
        <v>31</v>
      </c>
      <c r="V306" s="71">
        <f t="shared" si="120"/>
        <v>46082</v>
      </c>
      <c r="W306" s="22">
        <f t="shared" ca="1" si="121"/>
        <v>9020</v>
      </c>
      <c r="X306" s="68">
        <f>VLOOKUP($A306,[0]!Table,MATCH(X$4,[0]!Curves,0))</f>
        <v>6.6280871933355606E-2</v>
      </c>
      <c r="Y306" s="72">
        <f t="shared" ca="1" si="122"/>
        <v>0.19982853231320016</v>
      </c>
      <c r="Z306" s="22">
        <f t="shared" si="123"/>
        <v>0</v>
      </c>
      <c r="AA306" s="22">
        <f t="shared" si="124"/>
        <v>0</v>
      </c>
      <c r="AB306" s="73"/>
      <c r="AC306" s="62">
        <f t="shared" ca="1" si="130"/>
        <v>0</v>
      </c>
      <c r="AE306" s="62">
        <f t="shared" ca="1" si="131"/>
        <v>0</v>
      </c>
      <c r="AF306" s="62">
        <f t="shared" ca="1" si="132"/>
        <v>0</v>
      </c>
      <c r="AG306" s="62">
        <f t="shared" ca="1" si="133"/>
        <v>0</v>
      </c>
    </row>
    <row r="307" spans="1:33" ht="12" customHeight="1">
      <c r="A307" s="65">
        <f t="shared" si="125"/>
        <v>46113</v>
      </c>
      <c r="B307" s="66">
        <f>Summary!B307</f>
        <v>0</v>
      </c>
      <c r="C307" s="74"/>
      <c r="D307" s="67">
        <f t="shared" si="116"/>
        <v>0</v>
      </c>
      <c r="E307" s="56">
        <f t="shared" si="117"/>
        <v>0</v>
      </c>
      <c r="F307" s="56">
        <f t="shared" ca="1" si="118"/>
        <v>0</v>
      </c>
      <c r="G307" s="68">
        <f>VLOOKUP($A307,[0]!Table,MATCH(G$4,[0]!Curves,0))</f>
        <v>0</v>
      </c>
      <c r="H307" s="69">
        <f t="shared" si="134"/>
        <v>0</v>
      </c>
      <c r="I307" s="68">
        <f t="shared" si="138"/>
        <v>0</v>
      </c>
      <c r="J307" s="68">
        <v>0</v>
      </c>
      <c r="K307" s="69">
        <f t="shared" si="126"/>
        <v>0</v>
      </c>
      <c r="L307" s="85">
        <f t="shared" si="139"/>
        <v>0</v>
      </c>
      <c r="M307" s="68" t="e">
        <f>VLOOKUP($A307,[0]!Table,MATCH(M$4,[0]!Curves,0))</f>
        <v>#N/A</v>
      </c>
      <c r="N307" s="69" t="e">
        <f t="shared" si="127"/>
        <v>#N/A</v>
      </c>
      <c r="O307" s="85" t="e">
        <f t="shared" si="140"/>
        <v>#N/A</v>
      </c>
      <c r="P307" s="60"/>
      <c r="Q307" s="85">
        <f t="shared" si="128"/>
        <v>0</v>
      </c>
      <c r="R307" s="85">
        <f t="shared" si="129"/>
        <v>0</v>
      </c>
      <c r="S307" s="85">
        <f>Summary!C307</f>
        <v>0</v>
      </c>
      <c r="T307" s="70"/>
      <c r="U307" s="22">
        <f t="shared" si="119"/>
        <v>30</v>
      </c>
      <c r="V307" s="71">
        <f t="shared" si="120"/>
        <v>46113</v>
      </c>
      <c r="W307" s="22">
        <f t="shared" ca="1" si="121"/>
        <v>9051</v>
      </c>
      <c r="X307" s="68">
        <f>VLOOKUP($A307,[0]!Table,MATCH(X$4,[0]!Curves,0))</f>
        <v>6.6274629095132404E-2</v>
      </c>
      <c r="Y307" s="72">
        <f t="shared" ca="1" si="122"/>
        <v>0.19875543959373457</v>
      </c>
      <c r="Z307" s="22">
        <f t="shared" si="123"/>
        <v>0</v>
      </c>
      <c r="AA307" s="22">
        <f t="shared" si="124"/>
        <v>0</v>
      </c>
      <c r="AB307" s="73"/>
      <c r="AC307" s="62">
        <f t="shared" ca="1" si="130"/>
        <v>0</v>
      </c>
      <c r="AE307" s="62">
        <f t="shared" ca="1" si="131"/>
        <v>0</v>
      </c>
      <c r="AF307" s="62">
        <f t="shared" ca="1" si="132"/>
        <v>0</v>
      </c>
      <c r="AG307" s="62">
        <f t="shared" ca="1" si="133"/>
        <v>0</v>
      </c>
    </row>
    <row r="308" spans="1:33" ht="12" customHeight="1">
      <c r="A308" s="65">
        <f t="shared" si="125"/>
        <v>46143</v>
      </c>
      <c r="B308" s="66">
        <f>Summary!B308</f>
        <v>0</v>
      </c>
      <c r="C308" s="74"/>
      <c r="D308" s="67">
        <f t="shared" si="116"/>
        <v>0</v>
      </c>
      <c r="E308" s="56">
        <f t="shared" si="117"/>
        <v>0</v>
      </c>
      <c r="F308" s="56">
        <f t="shared" ca="1" si="118"/>
        <v>0</v>
      </c>
      <c r="G308" s="68">
        <f>VLOOKUP($A308,[0]!Table,MATCH(G$4,[0]!Curves,0))</f>
        <v>0</v>
      </c>
      <c r="H308" s="69">
        <f t="shared" si="134"/>
        <v>0</v>
      </c>
      <c r="I308" s="68">
        <f t="shared" si="138"/>
        <v>0</v>
      </c>
      <c r="J308" s="68">
        <v>0</v>
      </c>
      <c r="K308" s="69">
        <f t="shared" si="126"/>
        <v>0</v>
      </c>
      <c r="L308" s="85">
        <f t="shared" si="139"/>
        <v>0</v>
      </c>
      <c r="M308" s="68" t="e">
        <f>VLOOKUP($A308,[0]!Table,MATCH(M$4,[0]!Curves,0))</f>
        <v>#N/A</v>
      </c>
      <c r="N308" s="69" t="e">
        <f t="shared" si="127"/>
        <v>#N/A</v>
      </c>
      <c r="O308" s="85" t="e">
        <f t="shared" si="140"/>
        <v>#N/A</v>
      </c>
      <c r="P308" s="60"/>
      <c r="Q308" s="85">
        <f t="shared" si="128"/>
        <v>0</v>
      </c>
      <c r="R308" s="85">
        <f t="shared" si="129"/>
        <v>0</v>
      </c>
      <c r="S308" s="85">
        <f>Summary!C308</f>
        <v>0</v>
      </c>
      <c r="T308" s="70"/>
      <c r="U308" s="22">
        <f t="shared" si="119"/>
        <v>31</v>
      </c>
      <c r="V308" s="71">
        <f t="shared" si="120"/>
        <v>46143</v>
      </c>
      <c r="W308" s="22">
        <f t="shared" ca="1" si="121"/>
        <v>9081</v>
      </c>
      <c r="X308" s="68">
        <f>VLOOKUP($A308,[0]!Table,MATCH(X$4,[0]!Curves,0))</f>
        <v>6.6268587638799406E-2</v>
      </c>
      <c r="Y308" s="72">
        <f t="shared" ca="1" si="122"/>
        <v>0.19772264301361753</v>
      </c>
      <c r="Z308" s="22">
        <f t="shared" si="123"/>
        <v>0</v>
      </c>
      <c r="AA308" s="22">
        <f t="shared" si="124"/>
        <v>0</v>
      </c>
      <c r="AB308" s="73"/>
      <c r="AC308" s="62">
        <f t="shared" ca="1" si="130"/>
        <v>0</v>
      </c>
      <c r="AE308" s="62">
        <f t="shared" ca="1" si="131"/>
        <v>0</v>
      </c>
      <c r="AF308" s="62">
        <f t="shared" ca="1" si="132"/>
        <v>0</v>
      </c>
      <c r="AG308" s="62">
        <f t="shared" ca="1" si="133"/>
        <v>0</v>
      </c>
    </row>
    <row r="309" spans="1:33" ht="12" customHeight="1">
      <c r="A309" s="65">
        <f t="shared" si="125"/>
        <v>46174</v>
      </c>
      <c r="B309" s="66">
        <f>Summary!B309</f>
        <v>0</v>
      </c>
      <c r="C309" s="74"/>
      <c r="D309" s="67">
        <f t="shared" si="116"/>
        <v>0</v>
      </c>
      <c r="E309" s="56">
        <f t="shared" si="117"/>
        <v>0</v>
      </c>
      <c r="F309" s="56">
        <f t="shared" ca="1" si="118"/>
        <v>0</v>
      </c>
      <c r="G309" s="68">
        <f>VLOOKUP($A309,[0]!Table,MATCH(G$4,[0]!Curves,0))</f>
        <v>0</v>
      </c>
      <c r="H309" s="69">
        <f t="shared" si="134"/>
        <v>0</v>
      </c>
      <c r="I309" s="68">
        <f t="shared" si="138"/>
        <v>0</v>
      </c>
      <c r="J309" s="68">
        <v>0</v>
      </c>
      <c r="K309" s="69">
        <f t="shared" si="126"/>
        <v>0</v>
      </c>
      <c r="L309" s="85">
        <f t="shared" si="139"/>
        <v>0</v>
      </c>
      <c r="M309" s="68" t="e">
        <f>VLOOKUP($A309,[0]!Table,MATCH(M$4,[0]!Curves,0))</f>
        <v>#N/A</v>
      </c>
      <c r="N309" s="69" t="e">
        <f t="shared" si="127"/>
        <v>#N/A</v>
      </c>
      <c r="O309" s="85" t="e">
        <f t="shared" si="140"/>
        <v>#N/A</v>
      </c>
      <c r="P309" s="60"/>
      <c r="Q309" s="85">
        <f t="shared" si="128"/>
        <v>0</v>
      </c>
      <c r="R309" s="85">
        <f t="shared" si="129"/>
        <v>0</v>
      </c>
      <c r="S309" s="85">
        <f>Summary!C309</f>
        <v>0</v>
      </c>
      <c r="T309" s="70"/>
      <c r="U309" s="22">
        <f t="shared" si="119"/>
        <v>30</v>
      </c>
      <c r="V309" s="71">
        <f t="shared" si="120"/>
        <v>46174</v>
      </c>
      <c r="W309" s="22">
        <f t="shared" ca="1" si="121"/>
        <v>9112</v>
      </c>
      <c r="X309" s="68">
        <f>VLOOKUP($A309,[0]!Table,MATCH(X$4,[0]!Curves,0))</f>
        <v>6.6262344800601405E-2</v>
      </c>
      <c r="Y309" s="72">
        <f t="shared" ca="1" si="122"/>
        <v>0.19666125616604055</v>
      </c>
      <c r="Z309" s="22">
        <f t="shared" si="123"/>
        <v>0</v>
      </c>
      <c r="AA309" s="22">
        <f t="shared" si="124"/>
        <v>0</v>
      </c>
      <c r="AB309" s="73"/>
      <c r="AC309" s="62">
        <f t="shared" ca="1" si="130"/>
        <v>0</v>
      </c>
      <c r="AE309" s="62">
        <f t="shared" ca="1" si="131"/>
        <v>0</v>
      </c>
      <c r="AF309" s="62">
        <f t="shared" ca="1" si="132"/>
        <v>0</v>
      </c>
      <c r="AG309" s="62">
        <f t="shared" ca="1" si="133"/>
        <v>0</v>
      </c>
    </row>
    <row r="310" spans="1:33" ht="12" customHeight="1">
      <c r="A310" s="65">
        <f t="shared" si="125"/>
        <v>46204</v>
      </c>
      <c r="B310" s="66">
        <f>Summary!B310</f>
        <v>0</v>
      </c>
      <c r="C310" s="74"/>
      <c r="D310" s="67">
        <f t="shared" si="116"/>
        <v>0</v>
      </c>
      <c r="E310" s="56">
        <f t="shared" si="117"/>
        <v>0</v>
      </c>
      <c r="F310" s="56">
        <f t="shared" ca="1" si="118"/>
        <v>0</v>
      </c>
      <c r="G310" s="68">
        <f>VLOOKUP($A310,[0]!Table,MATCH(G$4,[0]!Curves,0))</f>
        <v>0</v>
      </c>
      <c r="H310" s="69">
        <f t="shared" si="134"/>
        <v>0</v>
      </c>
      <c r="I310" s="68">
        <f t="shared" ref="I310:I329" si="141">H310</f>
        <v>0</v>
      </c>
      <c r="J310" s="68">
        <v>0</v>
      </c>
      <c r="K310" s="69">
        <f t="shared" si="126"/>
        <v>0</v>
      </c>
      <c r="L310" s="85">
        <f t="shared" ref="L310:L329" si="142">K310</f>
        <v>0</v>
      </c>
      <c r="M310" s="68" t="e">
        <f>VLOOKUP($A310,[0]!Table,MATCH(M$4,[0]!Curves,0))</f>
        <v>#N/A</v>
      </c>
      <c r="N310" s="69" t="e">
        <f t="shared" si="127"/>
        <v>#N/A</v>
      </c>
      <c r="O310" s="85" t="e">
        <f t="shared" ref="O310:O329" si="143">N310</f>
        <v>#N/A</v>
      </c>
      <c r="P310" s="60"/>
      <c r="Q310" s="85">
        <f t="shared" si="128"/>
        <v>0</v>
      </c>
      <c r="R310" s="85">
        <f t="shared" si="129"/>
        <v>0</v>
      </c>
      <c r="S310" s="85">
        <f>Summary!C310</f>
        <v>0</v>
      </c>
      <c r="T310" s="70"/>
      <c r="U310" s="22">
        <f t="shared" si="119"/>
        <v>31</v>
      </c>
      <c r="V310" s="71">
        <f t="shared" si="120"/>
        <v>46204</v>
      </c>
      <c r="W310" s="22">
        <f t="shared" ca="1" si="121"/>
        <v>9142</v>
      </c>
      <c r="X310" s="68">
        <f>VLOOKUP($A310,[0]!Table,MATCH(X$4,[0]!Curves,0))</f>
        <v>6.6256303344293305E-2</v>
      </c>
      <c r="Y310" s="72">
        <f t="shared" ca="1" si="122"/>
        <v>0.19563972392994938</v>
      </c>
      <c r="Z310" s="22">
        <f t="shared" si="123"/>
        <v>0</v>
      </c>
      <c r="AA310" s="22">
        <f t="shared" si="124"/>
        <v>0</v>
      </c>
      <c r="AB310" s="73"/>
      <c r="AC310" s="62">
        <f t="shared" ca="1" si="130"/>
        <v>0</v>
      </c>
      <c r="AE310" s="62">
        <f t="shared" ca="1" si="131"/>
        <v>0</v>
      </c>
      <c r="AF310" s="62">
        <f t="shared" ca="1" si="132"/>
        <v>0</v>
      </c>
      <c r="AG310" s="62">
        <f t="shared" ca="1" si="133"/>
        <v>0</v>
      </c>
    </row>
    <row r="311" spans="1:33" ht="12" customHeight="1">
      <c r="A311" s="65">
        <f t="shared" si="125"/>
        <v>46235</v>
      </c>
      <c r="B311" s="66">
        <f>Summary!B311</f>
        <v>0</v>
      </c>
      <c r="C311" s="74"/>
      <c r="D311" s="67">
        <f t="shared" si="116"/>
        <v>0</v>
      </c>
      <c r="E311" s="56">
        <f t="shared" si="117"/>
        <v>0</v>
      </c>
      <c r="F311" s="56">
        <f t="shared" ca="1" si="118"/>
        <v>0</v>
      </c>
      <c r="G311" s="68">
        <f>VLOOKUP($A311,[0]!Table,MATCH(G$4,[0]!Curves,0))</f>
        <v>0</v>
      </c>
      <c r="H311" s="69">
        <f t="shared" si="134"/>
        <v>0</v>
      </c>
      <c r="I311" s="68">
        <f t="shared" si="141"/>
        <v>0</v>
      </c>
      <c r="J311" s="68">
        <v>0</v>
      </c>
      <c r="K311" s="69">
        <f t="shared" si="126"/>
        <v>0</v>
      </c>
      <c r="L311" s="85">
        <f t="shared" si="142"/>
        <v>0</v>
      </c>
      <c r="M311" s="68" t="e">
        <f>VLOOKUP($A311,[0]!Table,MATCH(M$4,[0]!Curves,0))</f>
        <v>#N/A</v>
      </c>
      <c r="N311" s="69" t="e">
        <f t="shared" si="127"/>
        <v>#N/A</v>
      </c>
      <c r="O311" s="85" t="e">
        <f t="shared" si="143"/>
        <v>#N/A</v>
      </c>
      <c r="P311" s="60"/>
      <c r="Q311" s="85">
        <f t="shared" si="128"/>
        <v>0</v>
      </c>
      <c r="R311" s="85">
        <f t="shared" si="129"/>
        <v>0</v>
      </c>
      <c r="S311" s="85">
        <f>Summary!C311</f>
        <v>0</v>
      </c>
      <c r="T311" s="70"/>
      <c r="U311" s="22">
        <f t="shared" si="119"/>
        <v>31</v>
      </c>
      <c r="V311" s="71">
        <f t="shared" si="120"/>
        <v>46235</v>
      </c>
      <c r="W311" s="22">
        <f t="shared" ca="1" si="121"/>
        <v>9173</v>
      </c>
      <c r="X311" s="68">
        <f>VLOOKUP($A311,[0]!Table,MATCH(X$4,[0]!Curves,0))</f>
        <v>6.6250060506120298E-2</v>
      </c>
      <c r="Y311" s="72">
        <f t="shared" ca="1" si="122"/>
        <v>0.19458991124032196</v>
      </c>
      <c r="Z311" s="22">
        <f t="shared" si="123"/>
        <v>0</v>
      </c>
      <c r="AA311" s="22">
        <f t="shared" si="124"/>
        <v>0</v>
      </c>
      <c r="AB311" s="73"/>
      <c r="AC311" s="62">
        <f t="shared" ca="1" si="130"/>
        <v>0</v>
      </c>
      <c r="AE311" s="62">
        <f t="shared" ca="1" si="131"/>
        <v>0</v>
      </c>
      <c r="AF311" s="62">
        <f t="shared" ca="1" si="132"/>
        <v>0</v>
      </c>
      <c r="AG311" s="62">
        <f t="shared" ca="1" si="133"/>
        <v>0</v>
      </c>
    </row>
    <row r="312" spans="1:33" ht="12" customHeight="1">
      <c r="A312" s="65">
        <f t="shared" si="125"/>
        <v>46266</v>
      </c>
      <c r="B312" s="66">
        <f>Summary!B312</f>
        <v>0</v>
      </c>
      <c r="C312" s="74"/>
      <c r="D312" s="67">
        <f t="shared" si="116"/>
        <v>0</v>
      </c>
      <c r="E312" s="56">
        <f t="shared" si="117"/>
        <v>0</v>
      </c>
      <c r="F312" s="56">
        <f t="shared" ca="1" si="118"/>
        <v>0</v>
      </c>
      <c r="G312" s="68">
        <f>VLOOKUP($A312,[0]!Table,MATCH(G$4,[0]!Curves,0))</f>
        <v>0</v>
      </c>
      <c r="H312" s="69">
        <f t="shared" si="134"/>
        <v>0</v>
      </c>
      <c r="I312" s="68">
        <f t="shared" si="141"/>
        <v>0</v>
      </c>
      <c r="J312" s="68">
        <v>0</v>
      </c>
      <c r="K312" s="69">
        <f t="shared" si="126"/>
        <v>0</v>
      </c>
      <c r="L312" s="85">
        <f t="shared" si="142"/>
        <v>0</v>
      </c>
      <c r="M312" s="68" t="e">
        <f>VLOOKUP($A312,[0]!Table,MATCH(M$4,[0]!Curves,0))</f>
        <v>#N/A</v>
      </c>
      <c r="N312" s="69" t="e">
        <f t="shared" si="127"/>
        <v>#N/A</v>
      </c>
      <c r="O312" s="85" t="e">
        <f t="shared" si="143"/>
        <v>#N/A</v>
      </c>
      <c r="P312" s="60"/>
      <c r="Q312" s="85">
        <f t="shared" si="128"/>
        <v>0</v>
      </c>
      <c r="R312" s="85">
        <f t="shared" si="129"/>
        <v>0</v>
      </c>
      <c r="S312" s="85">
        <f>Summary!C312</f>
        <v>0</v>
      </c>
      <c r="T312" s="70"/>
      <c r="U312" s="22">
        <f t="shared" si="119"/>
        <v>30</v>
      </c>
      <c r="V312" s="71">
        <f t="shared" si="120"/>
        <v>46266</v>
      </c>
      <c r="W312" s="22">
        <f t="shared" ca="1" si="121"/>
        <v>9204</v>
      </c>
      <c r="X312" s="68">
        <f>VLOOKUP($A312,[0]!Table,MATCH(X$4,[0]!Curves,0))</f>
        <v>6.6243817667961002E-2</v>
      </c>
      <c r="Y312" s="72">
        <f t="shared" ca="1" si="122"/>
        <v>0.19354593051222396</v>
      </c>
      <c r="Z312" s="22">
        <f t="shared" si="123"/>
        <v>0</v>
      </c>
      <c r="AA312" s="22">
        <f t="shared" si="124"/>
        <v>0</v>
      </c>
      <c r="AB312" s="73"/>
      <c r="AC312" s="62">
        <f t="shared" ca="1" si="130"/>
        <v>0</v>
      </c>
      <c r="AE312" s="62">
        <f t="shared" ca="1" si="131"/>
        <v>0</v>
      </c>
      <c r="AF312" s="62">
        <f t="shared" ca="1" si="132"/>
        <v>0</v>
      </c>
      <c r="AG312" s="62">
        <f t="shared" ca="1" si="133"/>
        <v>0</v>
      </c>
    </row>
    <row r="313" spans="1:33" ht="12" customHeight="1">
      <c r="A313" s="65">
        <f t="shared" si="125"/>
        <v>46296</v>
      </c>
      <c r="B313" s="66">
        <f>Summary!B313</f>
        <v>0</v>
      </c>
      <c r="C313" s="74"/>
      <c r="D313" s="67">
        <f t="shared" si="116"/>
        <v>0</v>
      </c>
      <c r="E313" s="56">
        <f t="shared" si="117"/>
        <v>0</v>
      </c>
      <c r="F313" s="56">
        <f t="shared" ca="1" si="118"/>
        <v>0</v>
      </c>
      <c r="G313" s="68">
        <f>VLOOKUP($A313,[0]!Table,MATCH(G$4,[0]!Curves,0))</f>
        <v>0</v>
      </c>
      <c r="H313" s="69">
        <f t="shared" si="134"/>
        <v>0</v>
      </c>
      <c r="I313" s="68">
        <f t="shared" si="141"/>
        <v>0</v>
      </c>
      <c r="J313" s="68">
        <v>0</v>
      </c>
      <c r="K313" s="69">
        <f t="shared" si="126"/>
        <v>0</v>
      </c>
      <c r="L313" s="85">
        <f t="shared" si="142"/>
        <v>0</v>
      </c>
      <c r="M313" s="68" t="e">
        <f>VLOOKUP($A313,[0]!Table,MATCH(M$4,[0]!Curves,0))</f>
        <v>#N/A</v>
      </c>
      <c r="N313" s="69" t="e">
        <f t="shared" si="127"/>
        <v>#N/A</v>
      </c>
      <c r="O313" s="85" t="e">
        <f t="shared" si="143"/>
        <v>#N/A</v>
      </c>
      <c r="P313" s="60"/>
      <c r="Q313" s="85">
        <f t="shared" si="128"/>
        <v>0</v>
      </c>
      <c r="R313" s="85">
        <f t="shared" si="129"/>
        <v>0</v>
      </c>
      <c r="S313" s="85">
        <f>Summary!C313</f>
        <v>0</v>
      </c>
      <c r="T313" s="70"/>
      <c r="U313" s="22">
        <f t="shared" si="119"/>
        <v>31</v>
      </c>
      <c r="V313" s="71">
        <f t="shared" si="120"/>
        <v>46296</v>
      </c>
      <c r="W313" s="22">
        <f t="shared" ca="1" si="121"/>
        <v>9234</v>
      </c>
      <c r="X313" s="68">
        <f>VLOOKUP($A313,[0]!Table,MATCH(X$4,[0]!Curves,0))</f>
        <v>6.6237776211689206E-2</v>
      </c>
      <c r="Y313" s="72">
        <f t="shared" ca="1" si="122"/>
        <v>0.19254114790197141</v>
      </c>
      <c r="Z313" s="22">
        <f t="shared" si="123"/>
        <v>0</v>
      </c>
      <c r="AA313" s="22">
        <f t="shared" si="124"/>
        <v>0</v>
      </c>
      <c r="AB313" s="73"/>
      <c r="AC313" s="62">
        <f t="shared" ca="1" si="130"/>
        <v>0</v>
      </c>
      <c r="AE313" s="62">
        <f t="shared" ca="1" si="131"/>
        <v>0</v>
      </c>
      <c r="AF313" s="62">
        <f t="shared" ca="1" si="132"/>
        <v>0</v>
      </c>
      <c r="AG313" s="62">
        <f t="shared" ca="1" si="133"/>
        <v>0</v>
      </c>
    </row>
    <row r="314" spans="1:33" ht="12" customHeight="1">
      <c r="A314" s="65">
        <f t="shared" si="125"/>
        <v>46327</v>
      </c>
      <c r="B314" s="66">
        <f>Summary!B314</f>
        <v>0</v>
      </c>
      <c r="C314" s="74"/>
      <c r="D314" s="67">
        <f t="shared" si="116"/>
        <v>0</v>
      </c>
      <c r="E314" s="56">
        <f t="shared" si="117"/>
        <v>0</v>
      </c>
      <c r="F314" s="56">
        <f t="shared" ca="1" si="118"/>
        <v>0</v>
      </c>
      <c r="G314" s="68">
        <f>VLOOKUP($A314,[0]!Table,MATCH(G$4,[0]!Curves,0))</f>
        <v>0</v>
      </c>
      <c r="H314" s="69">
        <f t="shared" si="134"/>
        <v>0</v>
      </c>
      <c r="I314" s="68">
        <f t="shared" si="141"/>
        <v>0</v>
      </c>
      <c r="J314" s="68">
        <v>0</v>
      </c>
      <c r="K314" s="69">
        <f t="shared" si="126"/>
        <v>0</v>
      </c>
      <c r="L314" s="85">
        <f t="shared" si="142"/>
        <v>0</v>
      </c>
      <c r="M314" s="68" t="e">
        <f>VLOOKUP($A314,[0]!Table,MATCH(M$4,[0]!Curves,0))</f>
        <v>#N/A</v>
      </c>
      <c r="N314" s="69" t="e">
        <f t="shared" si="127"/>
        <v>#N/A</v>
      </c>
      <c r="O314" s="85" t="e">
        <f t="shared" si="143"/>
        <v>#N/A</v>
      </c>
      <c r="P314" s="60"/>
      <c r="Q314" s="85">
        <f t="shared" si="128"/>
        <v>0</v>
      </c>
      <c r="R314" s="85">
        <f t="shared" si="129"/>
        <v>0</v>
      </c>
      <c r="S314" s="85">
        <f>Summary!C314</f>
        <v>0</v>
      </c>
      <c r="T314" s="70"/>
      <c r="U314" s="22">
        <f t="shared" si="119"/>
        <v>30</v>
      </c>
      <c r="V314" s="71">
        <f t="shared" si="120"/>
        <v>46327</v>
      </c>
      <c r="W314" s="22">
        <f t="shared" ca="1" si="121"/>
        <v>9265</v>
      </c>
      <c r="X314" s="68">
        <f>VLOOKUP($A314,[0]!Table,MATCH(X$4,[0]!Curves,0))</f>
        <v>6.6231533373555196E-2</v>
      </c>
      <c r="Y314" s="72">
        <f t="shared" ca="1" si="122"/>
        <v>0.19150854555903518</v>
      </c>
      <c r="Z314" s="22">
        <f t="shared" si="123"/>
        <v>0</v>
      </c>
      <c r="AA314" s="22">
        <f t="shared" si="124"/>
        <v>0</v>
      </c>
      <c r="AB314" s="73"/>
      <c r="AC314" s="62">
        <f t="shared" ca="1" si="130"/>
        <v>0</v>
      </c>
      <c r="AE314" s="62">
        <f t="shared" ca="1" si="131"/>
        <v>0</v>
      </c>
      <c r="AF314" s="62">
        <f t="shared" ca="1" si="132"/>
        <v>0</v>
      </c>
      <c r="AG314" s="62">
        <f t="shared" ca="1" si="133"/>
        <v>0</v>
      </c>
    </row>
    <row r="315" spans="1:33" ht="12" customHeight="1">
      <c r="A315" s="65">
        <f t="shared" si="125"/>
        <v>46357</v>
      </c>
      <c r="B315" s="66">
        <f>Summary!B315</f>
        <v>0</v>
      </c>
      <c r="C315" s="74"/>
      <c r="D315" s="67">
        <f t="shared" si="116"/>
        <v>0</v>
      </c>
      <c r="E315" s="56">
        <f t="shared" si="117"/>
        <v>0</v>
      </c>
      <c r="F315" s="56">
        <f t="shared" ca="1" si="118"/>
        <v>0</v>
      </c>
      <c r="G315" s="68">
        <f>VLOOKUP($A315,[0]!Table,MATCH(G$4,[0]!Curves,0))</f>
        <v>0</v>
      </c>
      <c r="H315" s="69">
        <f t="shared" si="134"/>
        <v>0</v>
      </c>
      <c r="I315" s="68">
        <f t="shared" si="141"/>
        <v>0</v>
      </c>
      <c r="J315" s="68">
        <v>0</v>
      </c>
      <c r="K315" s="69">
        <f t="shared" si="126"/>
        <v>0</v>
      </c>
      <c r="L315" s="85">
        <f t="shared" si="142"/>
        <v>0</v>
      </c>
      <c r="M315" s="68" t="e">
        <f>VLOOKUP($A315,[0]!Table,MATCH(M$4,[0]!Curves,0))</f>
        <v>#N/A</v>
      </c>
      <c r="N315" s="69" t="e">
        <f t="shared" si="127"/>
        <v>#N/A</v>
      </c>
      <c r="O315" s="85" t="e">
        <f t="shared" si="143"/>
        <v>#N/A</v>
      </c>
      <c r="P315" s="60"/>
      <c r="Q315" s="85">
        <f t="shared" si="128"/>
        <v>0</v>
      </c>
      <c r="R315" s="85">
        <f t="shared" si="129"/>
        <v>0</v>
      </c>
      <c r="S315" s="85">
        <f>Summary!C315</f>
        <v>0</v>
      </c>
      <c r="T315" s="70"/>
      <c r="U315" s="22">
        <f t="shared" si="119"/>
        <v>31</v>
      </c>
      <c r="V315" s="71">
        <f t="shared" si="120"/>
        <v>46357</v>
      </c>
      <c r="W315" s="22">
        <f t="shared" ca="1" si="121"/>
        <v>9295</v>
      </c>
      <c r="X315" s="68">
        <f>VLOOKUP($A315,[0]!Table,MATCH(X$4,[0]!Curves,0))</f>
        <v>6.6225491917308907E-2</v>
      </c>
      <c r="Y315" s="72">
        <f t="shared" ca="1" si="122"/>
        <v>0.19051471220938507</v>
      </c>
      <c r="Z315" s="22">
        <f t="shared" si="123"/>
        <v>0</v>
      </c>
      <c r="AA315" s="22">
        <f t="shared" si="124"/>
        <v>0</v>
      </c>
      <c r="AB315" s="73"/>
      <c r="AC315" s="62">
        <f t="shared" ca="1" si="130"/>
        <v>0</v>
      </c>
      <c r="AE315" s="62">
        <f t="shared" ca="1" si="131"/>
        <v>0</v>
      </c>
      <c r="AF315" s="62">
        <f t="shared" ca="1" si="132"/>
        <v>0</v>
      </c>
      <c r="AG315" s="62">
        <f t="shared" ca="1" si="133"/>
        <v>0</v>
      </c>
    </row>
    <row r="316" spans="1:33" ht="12" customHeight="1">
      <c r="A316" s="65">
        <f t="shared" si="125"/>
        <v>46388</v>
      </c>
      <c r="B316" s="66">
        <f>Summary!B316</f>
        <v>0</v>
      </c>
      <c r="C316" s="74"/>
      <c r="D316" s="67">
        <f t="shared" si="116"/>
        <v>0</v>
      </c>
      <c r="E316" s="56">
        <f t="shared" si="117"/>
        <v>0</v>
      </c>
      <c r="F316" s="56">
        <f t="shared" ca="1" si="118"/>
        <v>0</v>
      </c>
      <c r="G316" s="68">
        <f>VLOOKUP($A316,[0]!Table,MATCH(G$4,[0]!Curves,0))</f>
        <v>0</v>
      </c>
      <c r="H316" s="69">
        <f t="shared" si="134"/>
        <v>0</v>
      </c>
      <c r="I316" s="68">
        <f t="shared" si="141"/>
        <v>0</v>
      </c>
      <c r="J316" s="68">
        <v>0</v>
      </c>
      <c r="K316" s="69">
        <f t="shared" si="126"/>
        <v>0</v>
      </c>
      <c r="L316" s="85">
        <f t="shared" si="142"/>
        <v>0</v>
      </c>
      <c r="M316" s="68" t="e">
        <f>VLOOKUP($A316,[0]!Table,MATCH(M$4,[0]!Curves,0))</f>
        <v>#N/A</v>
      </c>
      <c r="N316" s="69" t="e">
        <f t="shared" si="127"/>
        <v>#N/A</v>
      </c>
      <c r="O316" s="85" t="e">
        <f t="shared" si="143"/>
        <v>#N/A</v>
      </c>
      <c r="P316" s="60"/>
      <c r="Q316" s="85">
        <f t="shared" si="128"/>
        <v>0</v>
      </c>
      <c r="R316" s="85">
        <f t="shared" si="129"/>
        <v>0</v>
      </c>
      <c r="S316" s="85">
        <f>Summary!C316</f>
        <v>0</v>
      </c>
      <c r="T316" s="70"/>
      <c r="U316" s="22">
        <f t="shared" si="119"/>
        <v>31</v>
      </c>
      <c r="V316" s="71">
        <f t="shared" si="120"/>
        <v>46388</v>
      </c>
      <c r="W316" s="22">
        <f t="shared" ca="1" si="121"/>
        <v>9326</v>
      </c>
      <c r="X316" s="68">
        <f>VLOOKUP($A316,[0]!Table,MATCH(X$4,[0]!Curves,0))</f>
        <v>6.6219249079199696E-2</v>
      </c>
      <c r="Y316" s="72">
        <f t="shared" ca="1" si="122"/>
        <v>0.18949336032733724</v>
      </c>
      <c r="Z316" s="22">
        <f t="shared" si="123"/>
        <v>0</v>
      </c>
      <c r="AA316" s="22">
        <f t="shared" si="124"/>
        <v>0</v>
      </c>
      <c r="AB316" s="73"/>
      <c r="AC316" s="62">
        <f t="shared" ca="1" si="130"/>
        <v>0</v>
      </c>
      <c r="AE316" s="62">
        <f t="shared" ca="1" si="131"/>
        <v>0</v>
      </c>
      <c r="AF316" s="62">
        <f t="shared" ca="1" si="132"/>
        <v>0</v>
      </c>
      <c r="AG316" s="62">
        <f t="shared" ca="1" si="133"/>
        <v>0</v>
      </c>
    </row>
    <row r="317" spans="1:33" ht="12" customHeight="1">
      <c r="A317" s="65">
        <f t="shared" si="125"/>
        <v>46419</v>
      </c>
      <c r="B317" s="66">
        <f>Summary!B317</f>
        <v>0</v>
      </c>
      <c r="C317" s="74"/>
      <c r="D317" s="67">
        <f t="shared" si="116"/>
        <v>0</v>
      </c>
      <c r="E317" s="56">
        <f t="shared" si="117"/>
        <v>0</v>
      </c>
      <c r="F317" s="56">
        <f t="shared" ca="1" si="118"/>
        <v>0</v>
      </c>
      <c r="G317" s="68">
        <f>VLOOKUP($A317,[0]!Table,MATCH(G$4,[0]!Curves,0))</f>
        <v>0</v>
      </c>
      <c r="H317" s="69">
        <f t="shared" si="134"/>
        <v>0</v>
      </c>
      <c r="I317" s="68">
        <f t="shared" si="141"/>
        <v>0</v>
      </c>
      <c r="J317" s="68">
        <v>0</v>
      </c>
      <c r="K317" s="69">
        <f t="shared" si="126"/>
        <v>0</v>
      </c>
      <c r="L317" s="85">
        <f t="shared" si="142"/>
        <v>0</v>
      </c>
      <c r="M317" s="68" t="e">
        <f>VLOOKUP($A317,[0]!Table,MATCH(M$4,[0]!Curves,0))</f>
        <v>#N/A</v>
      </c>
      <c r="N317" s="69" t="e">
        <f t="shared" si="127"/>
        <v>#N/A</v>
      </c>
      <c r="O317" s="85" t="e">
        <f t="shared" si="143"/>
        <v>#N/A</v>
      </c>
      <c r="P317" s="60"/>
      <c r="Q317" s="85">
        <f t="shared" si="128"/>
        <v>0</v>
      </c>
      <c r="R317" s="85">
        <f t="shared" si="129"/>
        <v>0</v>
      </c>
      <c r="S317" s="85">
        <f>Summary!C317</f>
        <v>0</v>
      </c>
      <c r="T317" s="70"/>
      <c r="U317" s="22">
        <f t="shared" si="119"/>
        <v>28</v>
      </c>
      <c r="V317" s="71">
        <f t="shared" si="120"/>
        <v>46419</v>
      </c>
      <c r="W317" s="22">
        <f t="shared" ca="1" si="121"/>
        <v>9357</v>
      </c>
      <c r="X317" s="68">
        <f>VLOOKUP($A317,[0]!Table,MATCH(X$4,[0]!Curves,0))</f>
        <v>6.6213006241103906E-2</v>
      </c>
      <c r="Y317" s="72">
        <f t="shared" ca="1" si="122"/>
        <v>0.18847767734290707</v>
      </c>
      <c r="Z317" s="22">
        <f t="shared" si="123"/>
        <v>0</v>
      </c>
      <c r="AA317" s="22">
        <f t="shared" si="124"/>
        <v>0</v>
      </c>
      <c r="AB317" s="73"/>
      <c r="AC317" s="62">
        <f t="shared" ca="1" si="130"/>
        <v>0</v>
      </c>
      <c r="AE317" s="62">
        <f t="shared" ca="1" si="131"/>
        <v>0</v>
      </c>
      <c r="AF317" s="62">
        <f t="shared" ca="1" si="132"/>
        <v>0</v>
      </c>
      <c r="AG317" s="62">
        <f t="shared" ca="1" si="133"/>
        <v>0</v>
      </c>
    </row>
    <row r="318" spans="1:33" ht="12" customHeight="1">
      <c r="A318" s="65">
        <f t="shared" si="125"/>
        <v>46447</v>
      </c>
      <c r="B318" s="66">
        <f>Summary!B318</f>
        <v>0</v>
      </c>
      <c r="C318" s="74"/>
      <c r="D318" s="67">
        <f t="shared" si="116"/>
        <v>0</v>
      </c>
      <c r="E318" s="56">
        <f t="shared" si="117"/>
        <v>0</v>
      </c>
      <c r="F318" s="56">
        <f t="shared" ca="1" si="118"/>
        <v>0</v>
      </c>
      <c r="G318" s="68">
        <f>VLOOKUP($A318,[0]!Table,MATCH(G$4,[0]!Curves,0))</f>
        <v>0</v>
      </c>
      <c r="H318" s="69">
        <f t="shared" si="134"/>
        <v>0</v>
      </c>
      <c r="I318" s="68">
        <f t="shared" si="141"/>
        <v>0</v>
      </c>
      <c r="J318" s="68">
        <v>0</v>
      </c>
      <c r="K318" s="69">
        <f t="shared" si="126"/>
        <v>0</v>
      </c>
      <c r="L318" s="85">
        <f t="shared" si="142"/>
        <v>0</v>
      </c>
      <c r="M318" s="68" t="e">
        <f>VLOOKUP($A318,[0]!Table,MATCH(M$4,[0]!Curves,0))</f>
        <v>#N/A</v>
      </c>
      <c r="N318" s="69" t="e">
        <f t="shared" si="127"/>
        <v>#N/A</v>
      </c>
      <c r="O318" s="85" t="e">
        <f t="shared" si="143"/>
        <v>#N/A</v>
      </c>
      <c r="P318" s="60"/>
      <c r="Q318" s="85">
        <f t="shared" si="128"/>
        <v>0</v>
      </c>
      <c r="R318" s="85">
        <f t="shared" si="129"/>
        <v>0</v>
      </c>
      <c r="S318" s="85">
        <f>Summary!C318</f>
        <v>0</v>
      </c>
      <c r="T318" s="70"/>
      <c r="U318" s="22">
        <f t="shared" si="119"/>
        <v>31</v>
      </c>
      <c r="V318" s="71">
        <f t="shared" si="120"/>
        <v>46447</v>
      </c>
      <c r="W318" s="22">
        <f t="shared" ca="1" si="121"/>
        <v>9385</v>
      </c>
      <c r="X318" s="68">
        <f>VLOOKUP($A318,[0]!Table,MATCH(X$4,[0]!Curves,0))</f>
        <v>6.6207367548641205E-2</v>
      </c>
      <c r="Y318" s="72">
        <f t="shared" ca="1" si="122"/>
        <v>0.18756513179189455</v>
      </c>
      <c r="Z318" s="22">
        <f t="shared" si="123"/>
        <v>0</v>
      </c>
      <c r="AA318" s="22">
        <f t="shared" si="124"/>
        <v>0</v>
      </c>
      <c r="AB318" s="73"/>
      <c r="AC318" s="62">
        <f t="shared" ca="1" si="130"/>
        <v>0</v>
      </c>
      <c r="AE318" s="62">
        <f t="shared" ca="1" si="131"/>
        <v>0</v>
      </c>
      <c r="AF318" s="62">
        <f t="shared" ca="1" si="132"/>
        <v>0</v>
      </c>
      <c r="AG318" s="62">
        <f t="shared" ca="1" si="133"/>
        <v>0</v>
      </c>
    </row>
    <row r="319" spans="1:33" ht="12" customHeight="1">
      <c r="A319" s="65">
        <f t="shared" si="125"/>
        <v>46478</v>
      </c>
      <c r="B319" s="66">
        <f>Summary!B319</f>
        <v>0</v>
      </c>
      <c r="C319" s="74"/>
      <c r="D319" s="67">
        <f t="shared" si="116"/>
        <v>0</v>
      </c>
      <c r="E319" s="56">
        <f t="shared" si="117"/>
        <v>0</v>
      </c>
      <c r="F319" s="56">
        <f t="shared" ca="1" si="118"/>
        <v>0</v>
      </c>
      <c r="G319" s="68">
        <f>VLOOKUP($A319,[0]!Table,MATCH(G$4,[0]!Curves,0))</f>
        <v>0</v>
      </c>
      <c r="H319" s="69">
        <f t="shared" si="134"/>
        <v>0</v>
      </c>
      <c r="I319" s="68">
        <f t="shared" si="141"/>
        <v>0</v>
      </c>
      <c r="J319" s="68">
        <v>0</v>
      </c>
      <c r="K319" s="69">
        <f t="shared" si="126"/>
        <v>0</v>
      </c>
      <c r="L319" s="85">
        <f t="shared" si="142"/>
        <v>0</v>
      </c>
      <c r="M319" s="68" t="e">
        <f>VLOOKUP($A319,[0]!Table,MATCH(M$4,[0]!Curves,0))</f>
        <v>#N/A</v>
      </c>
      <c r="N319" s="69" t="e">
        <f t="shared" si="127"/>
        <v>#N/A</v>
      </c>
      <c r="O319" s="85" t="e">
        <f t="shared" si="143"/>
        <v>#N/A</v>
      </c>
      <c r="P319" s="60"/>
      <c r="Q319" s="85">
        <f t="shared" si="128"/>
        <v>0</v>
      </c>
      <c r="R319" s="85">
        <f t="shared" si="129"/>
        <v>0</v>
      </c>
      <c r="S319" s="85">
        <f>Summary!C319</f>
        <v>0</v>
      </c>
      <c r="T319" s="70"/>
      <c r="U319" s="22">
        <f t="shared" si="119"/>
        <v>30</v>
      </c>
      <c r="V319" s="71">
        <f t="shared" si="120"/>
        <v>46478</v>
      </c>
      <c r="W319" s="22">
        <f t="shared" ca="1" si="121"/>
        <v>9416</v>
      </c>
      <c r="X319" s="68">
        <f>VLOOKUP($A319,[0]!Table,MATCH(X$4,[0]!Curves,0))</f>
        <v>6.6201124710570297E-2</v>
      </c>
      <c r="Y319" s="72">
        <f t="shared" ca="1" si="122"/>
        <v>0.18656014847069607</v>
      </c>
      <c r="Z319" s="22">
        <f t="shared" si="123"/>
        <v>0</v>
      </c>
      <c r="AA319" s="22">
        <f t="shared" si="124"/>
        <v>0</v>
      </c>
      <c r="AB319" s="73"/>
      <c r="AC319" s="62">
        <f t="shared" ca="1" si="130"/>
        <v>0</v>
      </c>
      <c r="AE319" s="62">
        <f t="shared" ca="1" si="131"/>
        <v>0</v>
      </c>
      <c r="AF319" s="62">
        <f t="shared" ca="1" si="132"/>
        <v>0</v>
      </c>
      <c r="AG319" s="62">
        <f t="shared" ca="1" si="133"/>
        <v>0</v>
      </c>
    </row>
    <row r="320" spans="1:33" ht="12" customHeight="1">
      <c r="A320" s="65">
        <f t="shared" si="125"/>
        <v>46508</v>
      </c>
      <c r="B320" s="66">
        <f>Summary!B320</f>
        <v>0</v>
      </c>
      <c r="C320" s="74"/>
      <c r="D320" s="67">
        <f t="shared" si="116"/>
        <v>0</v>
      </c>
      <c r="E320" s="56">
        <f t="shared" si="117"/>
        <v>0</v>
      </c>
      <c r="F320" s="56">
        <f t="shared" ca="1" si="118"/>
        <v>0</v>
      </c>
      <c r="G320" s="68">
        <f>VLOOKUP($A320,[0]!Table,MATCH(G$4,[0]!Curves,0))</f>
        <v>0</v>
      </c>
      <c r="H320" s="69">
        <f t="shared" si="134"/>
        <v>0</v>
      </c>
      <c r="I320" s="68">
        <f t="shared" si="141"/>
        <v>0</v>
      </c>
      <c r="J320" s="68">
        <v>0</v>
      </c>
      <c r="K320" s="69">
        <f t="shared" si="126"/>
        <v>0</v>
      </c>
      <c r="L320" s="85">
        <f t="shared" si="142"/>
        <v>0</v>
      </c>
      <c r="M320" s="68" t="e">
        <f>VLOOKUP($A320,[0]!Table,MATCH(M$4,[0]!Curves,0))</f>
        <v>#N/A</v>
      </c>
      <c r="N320" s="69" t="e">
        <f t="shared" si="127"/>
        <v>#N/A</v>
      </c>
      <c r="O320" s="85" t="e">
        <f t="shared" si="143"/>
        <v>#N/A</v>
      </c>
      <c r="P320" s="60"/>
      <c r="Q320" s="85">
        <f t="shared" si="128"/>
        <v>0</v>
      </c>
      <c r="R320" s="85">
        <f t="shared" si="129"/>
        <v>0</v>
      </c>
      <c r="S320" s="85">
        <f>Summary!C320</f>
        <v>0</v>
      </c>
      <c r="T320" s="70"/>
      <c r="U320" s="22">
        <f t="shared" si="119"/>
        <v>31</v>
      </c>
      <c r="V320" s="71">
        <f t="shared" si="120"/>
        <v>46508</v>
      </c>
      <c r="W320" s="22">
        <f t="shared" ca="1" si="121"/>
        <v>9446</v>
      </c>
      <c r="X320" s="68">
        <f>VLOOKUP($A320,[0]!Table,MATCH(X$4,[0]!Curves,0))</f>
        <v>6.6195083254383807E-2</v>
      </c>
      <c r="Y320" s="72">
        <f t="shared" ca="1" si="122"/>
        <v>0.18559289260418843</v>
      </c>
      <c r="Z320" s="22">
        <f t="shared" si="123"/>
        <v>0</v>
      </c>
      <c r="AA320" s="22">
        <f t="shared" si="124"/>
        <v>0</v>
      </c>
      <c r="AB320" s="73"/>
      <c r="AC320" s="62">
        <f t="shared" ca="1" si="130"/>
        <v>0</v>
      </c>
      <c r="AE320" s="62">
        <f t="shared" ca="1" si="131"/>
        <v>0</v>
      </c>
      <c r="AF320" s="62">
        <f t="shared" ca="1" si="132"/>
        <v>0</v>
      </c>
      <c r="AG320" s="62">
        <f t="shared" ca="1" si="133"/>
        <v>0</v>
      </c>
    </row>
    <row r="321" spans="1:33" ht="12" customHeight="1">
      <c r="A321" s="65">
        <f t="shared" si="125"/>
        <v>46539</v>
      </c>
      <c r="B321" s="66">
        <f>Summary!B321</f>
        <v>0</v>
      </c>
      <c r="C321" s="74"/>
      <c r="D321" s="67">
        <f t="shared" si="116"/>
        <v>0</v>
      </c>
      <c r="E321" s="56">
        <f t="shared" si="117"/>
        <v>0</v>
      </c>
      <c r="F321" s="56">
        <f t="shared" ca="1" si="118"/>
        <v>0</v>
      </c>
      <c r="G321" s="68">
        <f>VLOOKUP($A321,[0]!Table,MATCH(G$4,[0]!Curves,0))</f>
        <v>0</v>
      </c>
      <c r="H321" s="69">
        <f t="shared" si="134"/>
        <v>0</v>
      </c>
      <c r="I321" s="68">
        <f t="shared" si="141"/>
        <v>0</v>
      </c>
      <c r="J321" s="68">
        <v>0</v>
      </c>
      <c r="K321" s="69">
        <f t="shared" si="126"/>
        <v>0</v>
      </c>
      <c r="L321" s="85">
        <f t="shared" si="142"/>
        <v>0</v>
      </c>
      <c r="M321" s="68" t="e">
        <f>VLOOKUP($A321,[0]!Table,MATCH(M$4,[0]!Curves,0))</f>
        <v>#N/A</v>
      </c>
      <c r="N321" s="69" t="e">
        <f t="shared" si="127"/>
        <v>#N/A</v>
      </c>
      <c r="O321" s="85" t="e">
        <f t="shared" si="143"/>
        <v>#N/A</v>
      </c>
      <c r="P321" s="60"/>
      <c r="Q321" s="85">
        <f t="shared" si="128"/>
        <v>0</v>
      </c>
      <c r="R321" s="85">
        <f t="shared" si="129"/>
        <v>0</v>
      </c>
      <c r="S321" s="85">
        <f>Summary!C321</f>
        <v>0</v>
      </c>
      <c r="T321" s="70"/>
      <c r="U321" s="22">
        <f t="shared" si="119"/>
        <v>30</v>
      </c>
      <c r="V321" s="71">
        <f t="shared" si="120"/>
        <v>46539</v>
      </c>
      <c r="W321" s="22">
        <f t="shared" ca="1" si="121"/>
        <v>9477</v>
      </c>
      <c r="X321" s="68">
        <f>VLOOKUP($A321,[0]!Table,MATCH(X$4,[0]!Curves,0))</f>
        <v>6.6188840416338199E-2</v>
      </c>
      <c r="Y321" s="72">
        <f t="shared" ca="1" si="122"/>
        <v>0.18459884940601215</v>
      </c>
      <c r="Z321" s="22">
        <f t="shared" si="123"/>
        <v>0</v>
      </c>
      <c r="AA321" s="22">
        <f t="shared" si="124"/>
        <v>0</v>
      </c>
      <c r="AB321" s="73"/>
      <c r="AC321" s="62">
        <f t="shared" ca="1" si="130"/>
        <v>0</v>
      </c>
      <c r="AE321" s="62">
        <f t="shared" ca="1" si="131"/>
        <v>0</v>
      </c>
      <c r="AF321" s="62">
        <f t="shared" ca="1" si="132"/>
        <v>0</v>
      </c>
      <c r="AG321" s="62">
        <f t="shared" ca="1" si="133"/>
        <v>0</v>
      </c>
    </row>
    <row r="322" spans="1:33" ht="12" customHeight="1">
      <c r="A322" s="65">
        <f t="shared" si="125"/>
        <v>46569</v>
      </c>
      <c r="B322" s="66">
        <f>Summary!B322</f>
        <v>0</v>
      </c>
      <c r="C322" s="74"/>
      <c r="D322" s="67">
        <f t="shared" si="116"/>
        <v>0</v>
      </c>
      <c r="E322" s="56">
        <f t="shared" si="117"/>
        <v>0</v>
      </c>
      <c r="F322" s="56">
        <f t="shared" ca="1" si="118"/>
        <v>0</v>
      </c>
      <c r="G322" s="68">
        <f>VLOOKUP($A322,[0]!Table,MATCH(G$4,[0]!Curves,0))</f>
        <v>0</v>
      </c>
      <c r="H322" s="69">
        <f t="shared" si="134"/>
        <v>0</v>
      </c>
      <c r="I322" s="68">
        <f t="shared" si="141"/>
        <v>0</v>
      </c>
      <c r="J322" s="68">
        <v>0</v>
      </c>
      <c r="K322" s="69">
        <f t="shared" si="126"/>
        <v>0</v>
      </c>
      <c r="L322" s="85">
        <f t="shared" si="142"/>
        <v>0</v>
      </c>
      <c r="M322" s="68" t="e">
        <f>VLOOKUP($A322,[0]!Table,MATCH(M$4,[0]!Curves,0))</f>
        <v>#N/A</v>
      </c>
      <c r="N322" s="69" t="e">
        <f t="shared" si="127"/>
        <v>#N/A</v>
      </c>
      <c r="O322" s="85" t="e">
        <f t="shared" si="143"/>
        <v>#N/A</v>
      </c>
      <c r="P322" s="60"/>
      <c r="Q322" s="85">
        <f t="shared" si="128"/>
        <v>0</v>
      </c>
      <c r="R322" s="85">
        <f t="shared" si="129"/>
        <v>0</v>
      </c>
      <c r="S322" s="85">
        <f>Summary!C322</f>
        <v>0</v>
      </c>
      <c r="T322" s="70"/>
      <c r="U322" s="22">
        <f t="shared" si="119"/>
        <v>31</v>
      </c>
      <c r="V322" s="71">
        <f t="shared" si="120"/>
        <v>46569</v>
      </c>
      <c r="W322" s="22">
        <f t="shared" ca="1" si="121"/>
        <v>9507</v>
      </c>
      <c r="X322" s="68">
        <f>VLOOKUP($A322,[0]!Table,MATCH(X$4,[0]!Curves,0))</f>
        <v>6.6182798960177106E-2</v>
      </c>
      <c r="Y322" s="72">
        <f t="shared" ca="1" si="122"/>
        <v>0.1836421211345276</v>
      </c>
      <c r="Z322" s="22">
        <f t="shared" si="123"/>
        <v>0</v>
      </c>
      <c r="AA322" s="22">
        <f t="shared" si="124"/>
        <v>0</v>
      </c>
      <c r="AB322" s="73"/>
      <c r="AC322" s="62">
        <f t="shared" ca="1" si="130"/>
        <v>0</v>
      </c>
      <c r="AE322" s="62">
        <f t="shared" ca="1" si="131"/>
        <v>0</v>
      </c>
      <c r="AF322" s="62">
        <f t="shared" ca="1" si="132"/>
        <v>0</v>
      </c>
      <c r="AG322" s="62">
        <f t="shared" ca="1" si="133"/>
        <v>0</v>
      </c>
    </row>
    <row r="323" spans="1:33" ht="12" customHeight="1">
      <c r="A323" s="65">
        <f t="shared" si="125"/>
        <v>46600</v>
      </c>
      <c r="B323" s="66">
        <f>Summary!B323</f>
        <v>0</v>
      </c>
      <c r="C323" s="74"/>
      <c r="D323" s="67">
        <f t="shared" si="116"/>
        <v>0</v>
      </c>
      <c r="E323" s="56">
        <f t="shared" si="117"/>
        <v>0</v>
      </c>
      <c r="F323" s="56">
        <f t="shared" ca="1" si="118"/>
        <v>0</v>
      </c>
      <c r="G323" s="68">
        <f>VLOOKUP($A323,[0]!Table,MATCH(G$4,[0]!Curves,0))</f>
        <v>0</v>
      </c>
      <c r="H323" s="69">
        <f t="shared" si="134"/>
        <v>0</v>
      </c>
      <c r="I323" s="68">
        <f t="shared" si="141"/>
        <v>0</v>
      </c>
      <c r="J323" s="68">
        <v>0</v>
      </c>
      <c r="K323" s="69">
        <f t="shared" si="126"/>
        <v>0</v>
      </c>
      <c r="L323" s="85">
        <f t="shared" si="142"/>
        <v>0</v>
      </c>
      <c r="M323" s="68" t="e">
        <f>VLOOKUP($A323,[0]!Table,MATCH(M$4,[0]!Curves,0))</f>
        <v>#N/A</v>
      </c>
      <c r="N323" s="69" t="e">
        <f t="shared" si="127"/>
        <v>#N/A</v>
      </c>
      <c r="O323" s="85" t="e">
        <f t="shared" si="143"/>
        <v>#N/A</v>
      </c>
      <c r="P323" s="60"/>
      <c r="Q323" s="85">
        <f t="shared" si="128"/>
        <v>0</v>
      </c>
      <c r="R323" s="85">
        <f t="shared" si="129"/>
        <v>0</v>
      </c>
      <c r="S323" s="85">
        <f>Summary!C323</f>
        <v>0</v>
      </c>
      <c r="T323" s="70"/>
      <c r="U323" s="22">
        <f t="shared" si="119"/>
        <v>31</v>
      </c>
      <c r="V323" s="71">
        <f t="shared" si="120"/>
        <v>46600</v>
      </c>
      <c r="W323" s="22">
        <f t="shared" ca="1" si="121"/>
        <v>9538</v>
      </c>
      <c r="X323" s="68">
        <f>VLOOKUP($A323,[0]!Table,MATCH(X$4,[0]!Curves,0))</f>
        <v>6.6176556122156296E-2</v>
      </c>
      <c r="Y323" s="72">
        <f t="shared" ca="1" si="122"/>
        <v>0.1826588952019749</v>
      </c>
      <c r="Z323" s="22">
        <f t="shared" si="123"/>
        <v>0</v>
      </c>
      <c r="AA323" s="22">
        <f t="shared" si="124"/>
        <v>0</v>
      </c>
      <c r="AB323" s="73"/>
      <c r="AC323" s="62">
        <f t="shared" ca="1" si="130"/>
        <v>0</v>
      </c>
      <c r="AE323" s="62">
        <f t="shared" ca="1" si="131"/>
        <v>0</v>
      </c>
      <c r="AF323" s="62">
        <f t="shared" ca="1" si="132"/>
        <v>0</v>
      </c>
      <c r="AG323" s="62">
        <f t="shared" ca="1" si="133"/>
        <v>0</v>
      </c>
    </row>
    <row r="324" spans="1:33" ht="12" customHeight="1">
      <c r="A324" s="65">
        <f t="shared" si="125"/>
        <v>46631</v>
      </c>
      <c r="B324" s="66">
        <f>Summary!B324</f>
        <v>0</v>
      </c>
      <c r="C324" s="74"/>
      <c r="D324" s="67">
        <f t="shared" si="116"/>
        <v>0</v>
      </c>
      <c r="E324" s="56">
        <f t="shared" si="117"/>
        <v>0</v>
      </c>
      <c r="F324" s="56">
        <f t="shared" ca="1" si="118"/>
        <v>0</v>
      </c>
      <c r="G324" s="68">
        <f>VLOOKUP($A324,[0]!Table,MATCH(G$4,[0]!Curves,0))</f>
        <v>0</v>
      </c>
      <c r="H324" s="69">
        <f t="shared" si="134"/>
        <v>0</v>
      </c>
      <c r="I324" s="68">
        <f t="shared" si="141"/>
        <v>0</v>
      </c>
      <c r="J324" s="68">
        <v>0</v>
      </c>
      <c r="K324" s="69">
        <f t="shared" si="126"/>
        <v>0</v>
      </c>
      <c r="L324" s="85">
        <f t="shared" si="142"/>
        <v>0</v>
      </c>
      <c r="M324" s="68" t="e">
        <f>VLOOKUP($A324,[0]!Table,MATCH(M$4,[0]!Curves,0))</f>
        <v>#N/A</v>
      </c>
      <c r="N324" s="69" t="e">
        <f t="shared" si="127"/>
        <v>#N/A</v>
      </c>
      <c r="O324" s="85" t="e">
        <f t="shared" si="143"/>
        <v>#N/A</v>
      </c>
      <c r="P324" s="60"/>
      <c r="Q324" s="85">
        <f t="shared" si="128"/>
        <v>0</v>
      </c>
      <c r="R324" s="85">
        <f t="shared" si="129"/>
        <v>0</v>
      </c>
      <c r="S324" s="85">
        <f>Summary!C324</f>
        <v>0</v>
      </c>
      <c r="T324" s="70"/>
      <c r="U324" s="22">
        <f t="shared" si="119"/>
        <v>30</v>
      </c>
      <c r="V324" s="71">
        <f t="shared" si="120"/>
        <v>46631</v>
      </c>
      <c r="W324" s="22">
        <f t="shared" ca="1" si="121"/>
        <v>9569</v>
      </c>
      <c r="X324" s="68">
        <f>VLOOKUP($A324,[0]!Table,MATCH(X$4,[0]!Curves,0))</f>
        <v>6.6170313284148907E-2</v>
      </c>
      <c r="Y324" s="72">
        <f t="shared" ca="1" si="122"/>
        <v>0.18168111994111213</v>
      </c>
      <c r="Z324" s="22">
        <f t="shared" si="123"/>
        <v>0</v>
      </c>
      <c r="AA324" s="22">
        <f t="shared" si="124"/>
        <v>0</v>
      </c>
      <c r="AB324" s="73"/>
      <c r="AC324" s="62">
        <f t="shared" ca="1" si="130"/>
        <v>0</v>
      </c>
      <c r="AE324" s="62">
        <f t="shared" ca="1" si="131"/>
        <v>0</v>
      </c>
      <c r="AF324" s="62">
        <f t="shared" ca="1" si="132"/>
        <v>0</v>
      </c>
      <c r="AG324" s="62">
        <f t="shared" ca="1" si="133"/>
        <v>0</v>
      </c>
    </row>
    <row r="325" spans="1:33" ht="12" customHeight="1">
      <c r="A325" s="65">
        <f t="shared" si="125"/>
        <v>46661</v>
      </c>
      <c r="B325" s="66">
        <f>Summary!B325</f>
        <v>0</v>
      </c>
      <c r="C325" s="74"/>
      <c r="D325" s="67">
        <f t="shared" si="116"/>
        <v>0</v>
      </c>
      <c r="E325" s="56">
        <f t="shared" si="117"/>
        <v>0</v>
      </c>
      <c r="F325" s="56">
        <f t="shared" ca="1" si="118"/>
        <v>0</v>
      </c>
      <c r="G325" s="68">
        <f>VLOOKUP($A325,[0]!Table,MATCH(G$4,[0]!Curves,0))</f>
        <v>0</v>
      </c>
      <c r="H325" s="69">
        <f t="shared" si="134"/>
        <v>0</v>
      </c>
      <c r="I325" s="68">
        <f t="shared" si="141"/>
        <v>0</v>
      </c>
      <c r="J325" s="68">
        <v>0</v>
      </c>
      <c r="K325" s="69">
        <f t="shared" si="126"/>
        <v>0</v>
      </c>
      <c r="L325" s="85">
        <f t="shared" si="142"/>
        <v>0</v>
      </c>
      <c r="M325" s="68" t="e">
        <f>VLOOKUP($A325,[0]!Table,MATCH(M$4,[0]!Curves,0))</f>
        <v>#N/A</v>
      </c>
      <c r="N325" s="69" t="e">
        <f t="shared" si="127"/>
        <v>#N/A</v>
      </c>
      <c r="O325" s="85" t="e">
        <f t="shared" si="143"/>
        <v>#N/A</v>
      </c>
      <c r="P325" s="60"/>
      <c r="Q325" s="85">
        <f t="shared" si="128"/>
        <v>0</v>
      </c>
      <c r="R325" s="85">
        <f t="shared" si="129"/>
        <v>0</v>
      </c>
      <c r="S325" s="85">
        <f>Summary!C325</f>
        <v>0</v>
      </c>
      <c r="T325" s="70"/>
      <c r="U325" s="22">
        <f t="shared" si="119"/>
        <v>31</v>
      </c>
      <c r="V325" s="71">
        <f t="shared" si="120"/>
        <v>46661</v>
      </c>
      <c r="W325" s="22">
        <f t="shared" ca="1" si="121"/>
        <v>9599</v>
      </c>
      <c r="X325" s="68">
        <f>VLOOKUP($A325,[0]!Table,MATCH(X$4,[0]!Curves,0))</f>
        <v>6.6164271828025104E-2</v>
      </c>
      <c r="Y325" s="72">
        <f t="shared" ca="1" si="122"/>
        <v>0.18074004621519227</v>
      </c>
      <c r="Z325" s="22">
        <f t="shared" si="123"/>
        <v>0</v>
      </c>
      <c r="AA325" s="22">
        <f t="shared" si="124"/>
        <v>0</v>
      </c>
      <c r="AB325" s="73"/>
      <c r="AC325" s="62">
        <f t="shared" ca="1" si="130"/>
        <v>0</v>
      </c>
      <c r="AE325" s="62">
        <f t="shared" ca="1" si="131"/>
        <v>0</v>
      </c>
      <c r="AF325" s="62">
        <f t="shared" ca="1" si="132"/>
        <v>0</v>
      </c>
      <c r="AG325" s="62">
        <f t="shared" ca="1" si="133"/>
        <v>0</v>
      </c>
    </row>
    <row r="326" spans="1:33" ht="12" customHeight="1">
      <c r="A326" s="65">
        <f t="shared" si="125"/>
        <v>46692</v>
      </c>
      <c r="B326" s="66">
        <f>Summary!B326</f>
        <v>0</v>
      </c>
      <c r="C326" s="74"/>
      <c r="D326" s="67">
        <f t="shared" si="116"/>
        <v>0</v>
      </c>
      <c r="E326" s="56">
        <f t="shared" si="117"/>
        <v>0</v>
      </c>
      <c r="F326" s="56">
        <f t="shared" ca="1" si="118"/>
        <v>0</v>
      </c>
      <c r="G326" s="68">
        <f>VLOOKUP($A326,[0]!Table,MATCH(G$4,[0]!Curves,0))</f>
        <v>0</v>
      </c>
      <c r="H326" s="69">
        <f t="shared" si="134"/>
        <v>0</v>
      </c>
      <c r="I326" s="68">
        <f t="shared" si="141"/>
        <v>0</v>
      </c>
      <c r="J326" s="68">
        <v>0</v>
      </c>
      <c r="K326" s="69">
        <f t="shared" si="126"/>
        <v>0</v>
      </c>
      <c r="L326" s="85">
        <f t="shared" si="142"/>
        <v>0</v>
      </c>
      <c r="M326" s="68" t="e">
        <f>VLOOKUP($A326,[0]!Table,MATCH(M$4,[0]!Curves,0))</f>
        <v>#N/A</v>
      </c>
      <c r="N326" s="69" t="e">
        <f t="shared" si="127"/>
        <v>#N/A</v>
      </c>
      <c r="O326" s="85" t="e">
        <f t="shared" si="143"/>
        <v>#N/A</v>
      </c>
      <c r="P326" s="60"/>
      <c r="Q326" s="85">
        <f t="shared" si="128"/>
        <v>0</v>
      </c>
      <c r="R326" s="85">
        <f t="shared" si="129"/>
        <v>0</v>
      </c>
      <c r="S326" s="85">
        <f>Summary!C326</f>
        <v>0</v>
      </c>
      <c r="T326" s="70"/>
      <c r="U326" s="22">
        <f t="shared" si="119"/>
        <v>30</v>
      </c>
      <c r="V326" s="71">
        <f t="shared" si="120"/>
        <v>46692</v>
      </c>
      <c r="W326" s="22">
        <f t="shared" ca="1" si="121"/>
        <v>9630</v>
      </c>
      <c r="X326" s="68">
        <f>VLOOKUP($A326,[0]!Table,MATCH(X$4,[0]!Curves,0))</f>
        <v>6.61580289900425E-2</v>
      </c>
      <c r="Y326" s="72">
        <f t="shared" ca="1" si="122"/>
        <v>0.17977290560611803</v>
      </c>
      <c r="Z326" s="22">
        <f t="shared" si="123"/>
        <v>0</v>
      </c>
      <c r="AA326" s="22">
        <f t="shared" si="124"/>
        <v>0</v>
      </c>
      <c r="AB326" s="73"/>
      <c r="AC326" s="62">
        <f t="shared" ca="1" si="130"/>
        <v>0</v>
      </c>
      <c r="AE326" s="62">
        <f t="shared" ca="1" si="131"/>
        <v>0</v>
      </c>
      <c r="AF326" s="62">
        <f t="shared" ca="1" si="132"/>
        <v>0</v>
      </c>
      <c r="AG326" s="62">
        <f t="shared" ca="1" si="133"/>
        <v>0</v>
      </c>
    </row>
    <row r="327" spans="1:33" ht="12" customHeight="1">
      <c r="A327" s="65">
        <f t="shared" si="125"/>
        <v>46722</v>
      </c>
      <c r="B327" s="66">
        <f>Summary!B327</f>
        <v>0</v>
      </c>
      <c r="C327" s="74"/>
      <c r="D327" s="67">
        <f t="shared" si="116"/>
        <v>0</v>
      </c>
      <c r="E327" s="56">
        <f t="shared" si="117"/>
        <v>0</v>
      </c>
      <c r="F327" s="56">
        <f t="shared" ca="1" si="118"/>
        <v>0</v>
      </c>
      <c r="G327" s="68">
        <f>VLOOKUP($A327,[0]!Table,MATCH(G$4,[0]!Curves,0))</f>
        <v>0</v>
      </c>
      <c r="H327" s="69">
        <f t="shared" si="134"/>
        <v>0</v>
      </c>
      <c r="I327" s="68">
        <f t="shared" si="141"/>
        <v>0</v>
      </c>
      <c r="J327" s="68">
        <v>0</v>
      </c>
      <c r="K327" s="69">
        <f t="shared" si="126"/>
        <v>0</v>
      </c>
      <c r="L327" s="85">
        <f t="shared" si="142"/>
        <v>0</v>
      </c>
      <c r="M327" s="68" t="e">
        <f>VLOOKUP($A327,[0]!Table,MATCH(M$4,[0]!Curves,0))</f>
        <v>#N/A</v>
      </c>
      <c r="N327" s="69" t="e">
        <f t="shared" si="127"/>
        <v>#N/A</v>
      </c>
      <c r="O327" s="85" t="e">
        <f t="shared" si="143"/>
        <v>#N/A</v>
      </c>
      <c r="P327" s="60"/>
      <c r="Q327" s="85">
        <f t="shared" si="128"/>
        <v>0</v>
      </c>
      <c r="R327" s="85">
        <f t="shared" si="129"/>
        <v>0</v>
      </c>
      <c r="S327" s="85">
        <f>Summary!C327</f>
        <v>0</v>
      </c>
      <c r="T327" s="70"/>
      <c r="U327" s="22">
        <f t="shared" si="119"/>
        <v>31</v>
      </c>
      <c r="V327" s="71">
        <f t="shared" si="120"/>
        <v>46722</v>
      </c>
      <c r="W327" s="22">
        <f t="shared" ca="1" si="121"/>
        <v>9660</v>
      </c>
      <c r="X327" s="68">
        <f>VLOOKUP($A327,[0]!Table,MATCH(X$4,[0]!Curves,0))</f>
        <v>6.6151987533943107E-2</v>
      </c>
      <c r="Y327" s="72">
        <f t="shared" ca="1" si="122"/>
        <v>0.17884206557029411</v>
      </c>
      <c r="Z327" s="22">
        <f t="shared" si="123"/>
        <v>0</v>
      </c>
      <c r="AA327" s="22">
        <f t="shared" si="124"/>
        <v>0</v>
      </c>
      <c r="AB327" s="73"/>
      <c r="AC327" s="62">
        <f t="shared" ca="1" si="130"/>
        <v>0</v>
      </c>
      <c r="AE327" s="62">
        <f t="shared" ca="1" si="131"/>
        <v>0</v>
      </c>
      <c r="AF327" s="62">
        <f t="shared" ca="1" si="132"/>
        <v>0</v>
      </c>
      <c r="AG327" s="62">
        <f t="shared" ca="1" si="133"/>
        <v>0</v>
      </c>
    </row>
    <row r="328" spans="1:33" ht="12" customHeight="1">
      <c r="A328" s="65">
        <f t="shared" si="125"/>
        <v>46753</v>
      </c>
      <c r="B328" s="66">
        <f>Summary!B328</f>
        <v>0</v>
      </c>
      <c r="C328" s="74"/>
      <c r="D328" s="67">
        <f t="shared" si="116"/>
        <v>0</v>
      </c>
      <c r="E328" s="56">
        <f t="shared" si="117"/>
        <v>0</v>
      </c>
      <c r="F328" s="56">
        <f t="shared" ca="1" si="118"/>
        <v>0</v>
      </c>
      <c r="G328" s="68">
        <f>VLOOKUP($A328,[0]!Table,MATCH(G$4,[0]!Curves,0))</f>
        <v>0</v>
      </c>
      <c r="H328" s="69">
        <f t="shared" si="134"/>
        <v>0</v>
      </c>
      <c r="I328" s="68">
        <f t="shared" si="141"/>
        <v>0</v>
      </c>
      <c r="J328" s="68">
        <v>0</v>
      </c>
      <c r="K328" s="69">
        <f t="shared" si="126"/>
        <v>0</v>
      </c>
      <c r="L328" s="85">
        <f t="shared" si="142"/>
        <v>0</v>
      </c>
      <c r="M328" s="68" t="e">
        <f>VLOOKUP($A328,[0]!Table,MATCH(M$4,[0]!Curves,0))</f>
        <v>#N/A</v>
      </c>
      <c r="N328" s="69" t="e">
        <f t="shared" si="127"/>
        <v>#N/A</v>
      </c>
      <c r="O328" s="85" t="e">
        <f t="shared" si="143"/>
        <v>#N/A</v>
      </c>
      <c r="P328" s="60"/>
      <c r="Q328" s="85">
        <f t="shared" si="128"/>
        <v>0</v>
      </c>
      <c r="R328" s="85">
        <f t="shared" si="129"/>
        <v>0</v>
      </c>
      <c r="S328" s="85">
        <f>Summary!C328</f>
        <v>0</v>
      </c>
      <c r="T328" s="70"/>
      <c r="U328" s="22">
        <f t="shared" si="119"/>
        <v>31</v>
      </c>
      <c r="V328" s="71">
        <f t="shared" si="120"/>
        <v>46753</v>
      </c>
      <c r="W328" s="22">
        <f t="shared" ca="1" si="121"/>
        <v>9691</v>
      </c>
      <c r="X328" s="68">
        <f>VLOOKUP($A328,[0]!Table,MATCH(X$4,[0]!Curves,0))</f>
        <v>6.61457446959859E-2</v>
      </c>
      <c r="Y328" s="72">
        <f t="shared" ca="1" si="122"/>
        <v>0.17788544028397241</v>
      </c>
      <c r="Z328" s="22">
        <f t="shared" si="123"/>
        <v>0</v>
      </c>
      <c r="AA328" s="22">
        <f t="shared" si="124"/>
        <v>0</v>
      </c>
      <c r="AB328" s="73"/>
      <c r="AC328" s="62">
        <f t="shared" ca="1" si="130"/>
        <v>0</v>
      </c>
      <c r="AE328" s="62">
        <f t="shared" ca="1" si="131"/>
        <v>0</v>
      </c>
      <c r="AF328" s="62">
        <f t="shared" ca="1" si="132"/>
        <v>0</v>
      </c>
      <c r="AG328" s="62">
        <f t="shared" ca="1" si="133"/>
        <v>0</v>
      </c>
    </row>
    <row r="329" spans="1:33" ht="12" customHeight="1">
      <c r="A329" s="65">
        <f t="shared" si="125"/>
        <v>46784</v>
      </c>
      <c r="B329" s="66">
        <f>Summary!B329</f>
        <v>0</v>
      </c>
      <c r="C329" s="74"/>
      <c r="D329" s="67">
        <f t="shared" si="116"/>
        <v>0</v>
      </c>
      <c r="E329" s="56">
        <f t="shared" si="117"/>
        <v>0</v>
      </c>
      <c r="F329" s="56">
        <f t="shared" ca="1" si="118"/>
        <v>0</v>
      </c>
      <c r="G329" s="68">
        <f>VLOOKUP($A329,[0]!Table,MATCH(G$4,[0]!Curves,0))</f>
        <v>0</v>
      </c>
      <c r="H329" s="69">
        <f t="shared" si="134"/>
        <v>0</v>
      </c>
      <c r="I329" s="68">
        <f t="shared" si="141"/>
        <v>0</v>
      </c>
      <c r="J329" s="68">
        <v>0</v>
      </c>
      <c r="K329" s="69">
        <f t="shared" si="126"/>
        <v>0</v>
      </c>
      <c r="L329" s="85">
        <f t="shared" si="142"/>
        <v>0</v>
      </c>
      <c r="M329" s="68" t="e">
        <f>VLOOKUP($A329,[0]!Table,MATCH(M$4,[0]!Curves,0))</f>
        <v>#N/A</v>
      </c>
      <c r="N329" s="69" t="e">
        <f t="shared" si="127"/>
        <v>#N/A</v>
      </c>
      <c r="O329" s="85" t="e">
        <f t="shared" si="143"/>
        <v>#N/A</v>
      </c>
      <c r="P329" s="60"/>
      <c r="Q329" s="85">
        <f t="shared" si="128"/>
        <v>0</v>
      </c>
      <c r="R329" s="85">
        <f t="shared" si="129"/>
        <v>0</v>
      </c>
      <c r="S329" s="85">
        <f>Summary!C329</f>
        <v>0</v>
      </c>
      <c r="T329" s="70"/>
      <c r="U329" s="22">
        <f t="shared" si="119"/>
        <v>29</v>
      </c>
      <c r="V329" s="71">
        <f t="shared" si="120"/>
        <v>46784</v>
      </c>
      <c r="W329" s="22">
        <f t="shared" ca="1" si="121"/>
        <v>9722</v>
      </c>
      <c r="X329" s="68">
        <f>VLOOKUP($A329,[0]!Table,MATCH(X$4,[0]!Curves,0))</f>
        <v>6.6139501858042404E-2</v>
      </c>
      <c r="Y329" s="72">
        <f t="shared" ca="1" si="122"/>
        <v>0.17693411356171568</v>
      </c>
      <c r="Z329" s="22">
        <f t="shared" si="123"/>
        <v>0</v>
      </c>
      <c r="AA329" s="22">
        <f t="shared" si="124"/>
        <v>0</v>
      </c>
      <c r="AB329" s="73"/>
      <c r="AC329" s="62">
        <f t="shared" ca="1" si="130"/>
        <v>0</v>
      </c>
      <c r="AE329" s="62">
        <f t="shared" ca="1" si="131"/>
        <v>0</v>
      </c>
      <c r="AF329" s="62">
        <f t="shared" ca="1" si="132"/>
        <v>0</v>
      </c>
      <c r="AG329" s="62">
        <f t="shared" ca="1" si="133"/>
        <v>0</v>
      </c>
    </row>
    <row r="330" spans="1:33" ht="12" customHeight="1">
      <c r="A330" s="65">
        <f t="shared" si="125"/>
        <v>46813</v>
      </c>
      <c r="B330" s="66">
        <f>Summary!B330</f>
        <v>0</v>
      </c>
      <c r="C330" s="74"/>
      <c r="D330" s="67">
        <f t="shared" ref="D330:D369" si="144">B330+C330</f>
        <v>0</v>
      </c>
      <c r="E330" s="56">
        <f t="shared" ref="E330:E369" si="145">IF(Z330=0,0,IF(AND(Z330=1,$H$3=1),D330*U330,IF($H$3=2,D330,"N/A")))</f>
        <v>0</v>
      </c>
      <c r="F330" s="56">
        <f t="shared" ref="F330:F369" ca="1" si="146">E330*Y330</f>
        <v>0</v>
      </c>
      <c r="G330" s="68">
        <f>VLOOKUP($A330,[0]!Table,MATCH(G$4,[0]!Curves,0))</f>
        <v>0</v>
      </c>
      <c r="H330" s="69">
        <f t="shared" si="134"/>
        <v>0</v>
      </c>
      <c r="I330" s="68">
        <f t="shared" ref="I330:I349" si="147">H330</f>
        <v>0</v>
      </c>
      <c r="J330" s="68">
        <v>0</v>
      </c>
      <c r="K330" s="69">
        <f t="shared" si="126"/>
        <v>0</v>
      </c>
      <c r="L330" s="85">
        <f t="shared" ref="L330:L349" si="148">K330</f>
        <v>0</v>
      </c>
      <c r="M330" s="68" t="e">
        <f>VLOOKUP($A330,[0]!Table,MATCH(M$4,[0]!Curves,0))</f>
        <v>#N/A</v>
      </c>
      <c r="N330" s="69" t="e">
        <f t="shared" si="127"/>
        <v>#N/A</v>
      </c>
      <c r="O330" s="85" t="e">
        <f t="shared" ref="O330:O349" si="149">N330</f>
        <v>#N/A</v>
      </c>
      <c r="P330" s="60"/>
      <c r="Q330" s="85">
        <f t="shared" si="128"/>
        <v>0</v>
      </c>
      <c r="R330" s="85">
        <f t="shared" si="129"/>
        <v>0</v>
      </c>
      <c r="S330" s="85">
        <f>Summary!C330</f>
        <v>0</v>
      </c>
      <c r="T330" s="70"/>
      <c r="U330" s="22">
        <f t="shared" ref="U330:U369" si="150">A331-A330</f>
        <v>31</v>
      </c>
      <c r="V330" s="71">
        <f t="shared" ref="V330:V369" si="151">CHOOSE(F$3,A331+24,A330)</f>
        <v>46813</v>
      </c>
      <c r="W330" s="22">
        <f t="shared" ref="W330:W369" ca="1" si="152">V330-C$3</f>
        <v>9751</v>
      </c>
      <c r="X330" s="68">
        <f>VLOOKUP($A330,[0]!Table,MATCH(X$4,[0]!Curves,0))</f>
        <v>6.6133661783848399E-2</v>
      </c>
      <c r="Y330" s="72">
        <f t="shared" ref="Y330:Y369" ca="1" si="153">1/(1+CHOOSE(F$3,(X331+($K$3/10000))/2,(X330+($K$3/10000))/2))^(2*W330/365.25)</f>
        <v>0.17604893275549482</v>
      </c>
      <c r="Z330" s="22">
        <f t="shared" ref="Z330:Z369" si="154">IF(AND(mthbeg&lt;=A330,mthend&gt;=A330),1,0)</f>
        <v>0</v>
      </c>
      <c r="AA330" s="22">
        <f t="shared" ref="AA330:AA369" si="155">U330*Z330</f>
        <v>0</v>
      </c>
      <c r="AB330" s="73"/>
      <c r="AC330" s="62">
        <f t="shared" ca="1" si="130"/>
        <v>0</v>
      </c>
      <c r="AE330" s="62">
        <f t="shared" ca="1" si="131"/>
        <v>0</v>
      </c>
      <c r="AF330" s="62">
        <f t="shared" ca="1" si="132"/>
        <v>0</v>
      </c>
      <c r="AG330" s="62">
        <f t="shared" ca="1" si="133"/>
        <v>0</v>
      </c>
    </row>
    <row r="331" spans="1:33" ht="12" customHeight="1">
      <c r="A331" s="65">
        <f t="shared" ref="A331:A370" si="156">EDATE(A330,1)</f>
        <v>46844</v>
      </c>
      <c r="B331" s="66">
        <f>Summary!B331</f>
        <v>0</v>
      </c>
      <c r="C331" s="74"/>
      <c r="D331" s="67">
        <f t="shared" si="144"/>
        <v>0</v>
      </c>
      <c r="E331" s="56">
        <f t="shared" si="145"/>
        <v>0</v>
      </c>
      <c r="F331" s="56">
        <f t="shared" ca="1" si="146"/>
        <v>0</v>
      </c>
      <c r="G331" s="68">
        <f>VLOOKUP($A331,[0]!Table,MATCH(G$4,[0]!Curves,0))</f>
        <v>0</v>
      </c>
      <c r="H331" s="69">
        <f t="shared" si="134"/>
        <v>0</v>
      </c>
      <c r="I331" s="68">
        <f t="shared" si="147"/>
        <v>0</v>
      </c>
      <c r="J331" s="68">
        <v>0</v>
      </c>
      <c r="K331" s="69">
        <f t="shared" ref="K331:K369" si="157">J331+$K$7</f>
        <v>0</v>
      </c>
      <c r="L331" s="85">
        <f t="shared" si="148"/>
        <v>0</v>
      </c>
      <c r="M331" s="68" t="e">
        <f>VLOOKUP($A331,[0]!Table,MATCH(M$4,[0]!Curves,0))</f>
        <v>#N/A</v>
      </c>
      <c r="N331" s="69" t="e">
        <f t="shared" ref="N331:N369" si="158">M331+$N$7</f>
        <v>#N/A</v>
      </c>
      <c r="O331" s="85" t="e">
        <f t="shared" si="149"/>
        <v>#N/A</v>
      </c>
      <c r="P331" s="60"/>
      <c r="Q331" s="85">
        <f t="shared" ref="Q331:Q369" si="159">IF($F$3=1,M331+J331+G331,J331+G331)</f>
        <v>0</v>
      </c>
      <c r="R331" s="85">
        <f t="shared" ref="R331:R369" si="160">IF($F$3=1,N331+K331+H331,K331+H331)</f>
        <v>0</v>
      </c>
      <c r="S331" s="85">
        <f>Summary!C331</f>
        <v>0</v>
      </c>
      <c r="T331" s="70"/>
      <c r="U331" s="22">
        <f t="shared" si="150"/>
        <v>30</v>
      </c>
      <c r="V331" s="71">
        <f t="shared" si="151"/>
        <v>46844</v>
      </c>
      <c r="W331" s="22">
        <f t="shared" ca="1" si="152"/>
        <v>9782</v>
      </c>
      <c r="X331" s="68">
        <f>VLOOKUP($A331,[0]!Table,MATCH(X$4,[0]!Curves,0))</f>
        <v>6.61274189459298E-2</v>
      </c>
      <c r="Y331" s="72">
        <f t="shared" ca="1" si="153"/>
        <v>0.17510777544818751</v>
      </c>
      <c r="Z331" s="22">
        <f t="shared" si="154"/>
        <v>0</v>
      </c>
      <c r="AA331" s="22">
        <f t="shared" si="155"/>
        <v>0</v>
      </c>
      <c r="AB331" s="73"/>
      <c r="AC331" s="62">
        <f t="shared" ref="AC331:AC369" ca="1" si="161">(S331-R331)*F331</f>
        <v>0</v>
      </c>
      <c r="AE331" s="62">
        <f t="shared" ref="AE331:AE369" ca="1" si="162">Q331*F331</f>
        <v>0</v>
      </c>
      <c r="AF331" s="62">
        <f t="shared" ref="AF331:AF369" ca="1" si="163">R331*$F331</f>
        <v>0</v>
      </c>
      <c r="AG331" s="62">
        <f t="shared" ref="AG331:AG369" ca="1" si="164">S331*$F331</f>
        <v>0</v>
      </c>
    </row>
    <row r="332" spans="1:33" ht="12" customHeight="1">
      <c r="A332" s="65">
        <f t="shared" si="156"/>
        <v>46874</v>
      </c>
      <c r="B332" s="66">
        <f>Summary!B332</f>
        <v>0</v>
      </c>
      <c r="C332" s="74"/>
      <c r="D332" s="67">
        <f t="shared" si="144"/>
        <v>0</v>
      </c>
      <c r="E332" s="56">
        <f t="shared" si="145"/>
        <v>0</v>
      </c>
      <c r="F332" s="56">
        <f t="shared" ca="1" si="146"/>
        <v>0</v>
      </c>
      <c r="G332" s="68">
        <f>VLOOKUP($A332,[0]!Table,MATCH(G$4,[0]!Curves,0))</f>
        <v>0</v>
      </c>
      <c r="H332" s="69">
        <f t="shared" ref="H332:H369" si="165">G332+$H$7</f>
        <v>0</v>
      </c>
      <c r="I332" s="68">
        <f t="shared" si="147"/>
        <v>0</v>
      </c>
      <c r="J332" s="68">
        <v>0</v>
      </c>
      <c r="K332" s="69">
        <f t="shared" si="157"/>
        <v>0</v>
      </c>
      <c r="L332" s="85">
        <f t="shared" si="148"/>
        <v>0</v>
      </c>
      <c r="M332" s="68" t="e">
        <f>VLOOKUP($A332,[0]!Table,MATCH(M$4,[0]!Curves,0))</f>
        <v>#N/A</v>
      </c>
      <c r="N332" s="69" t="e">
        <f t="shared" si="158"/>
        <v>#N/A</v>
      </c>
      <c r="O332" s="85" t="e">
        <f t="shared" si="149"/>
        <v>#N/A</v>
      </c>
      <c r="P332" s="60"/>
      <c r="Q332" s="85">
        <f t="shared" si="159"/>
        <v>0</v>
      </c>
      <c r="R332" s="85">
        <f t="shared" si="160"/>
        <v>0</v>
      </c>
      <c r="S332" s="85">
        <f>Summary!C332</f>
        <v>0</v>
      </c>
      <c r="T332" s="70"/>
      <c r="U332" s="22">
        <f t="shared" si="150"/>
        <v>31</v>
      </c>
      <c r="V332" s="71">
        <f t="shared" si="151"/>
        <v>46874</v>
      </c>
      <c r="W332" s="22">
        <f t="shared" ca="1" si="152"/>
        <v>9812</v>
      </c>
      <c r="X332" s="68">
        <f>VLOOKUP($A332,[0]!Table,MATCH(X$4,[0]!Curves,0))</f>
        <v>6.6121377489890804E-2</v>
      </c>
      <c r="Y332" s="72">
        <f t="shared" ca="1" si="153"/>
        <v>0.17420193913818224</v>
      </c>
      <c r="Z332" s="22">
        <f t="shared" si="154"/>
        <v>0</v>
      </c>
      <c r="AA332" s="22">
        <f t="shared" si="155"/>
        <v>0</v>
      </c>
      <c r="AB332" s="73"/>
      <c r="AC332" s="62">
        <f t="shared" ca="1" si="161"/>
        <v>0</v>
      </c>
      <c r="AE332" s="62">
        <f t="shared" ca="1" si="162"/>
        <v>0</v>
      </c>
      <c r="AF332" s="62">
        <f t="shared" ca="1" si="163"/>
        <v>0</v>
      </c>
      <c r="AG332" s="62">
        <f t="shared" ca="1" si="164"/>
        <v>0</v>
      </c>
    </row>
    <row r="333" spans="1:33" ht="12" customHeight="1">
      <c r="A333" s="65">
        <f t="shared" si="156"/>
        <v>46905</v>
      </c>
      <c r="B333" s="66">
        <f>Summary!B333</f>
        <v>0</v>
      </c>
      <c r="C333" s="74"/>
      <c r="D333" s="67">
        <f t="shared" si="144"/>
        <v>0</v>
      </c>
      <c r="E333" s="56">
        <f t="shared" si="145"/>
        <v>0</v>
      </c>
      <c r="F333" s="56">
        <f t="shared" ca="1" si="146"/>
        <v>0</v>
      </c>
      <c r="G333" s="68">
        <f>VLOOKUP($A333,[0]!Table,MATCH(G$4,[0]!Curves,0))</f>
        <v>0</v>
      </c>
      <c r="H333" s="69">
        <f t="shared" si="165"/>
        <v>0</v>
      </c>
      <c r="I333" s="68">
        <f t="shared" si="147"/>
        <v>0</v>
      </c>
      <c r="J333" s="68">
        <v>0</v>
      </c>
      <c r="K333" s="69">
        <f t="shared" si="157"/>
        <v>0</v>
      </c>
      <c r="L333" s="85">
        <f t="shared" si="148"/>
        <v>0</v>
      </c>
      <c r="M333" s="68" t="e">
        <f>VLOOKUP($A333,[0]!Table,MATCH(M$4,[0]!Curves,0))</f>
        <v>#N/A</v>
      </c>
      <c r="N333" s="69" t="e">
        <f t="shared" si="158"/>
        <v>#N/A</v>
      </c>
      <c r="O333" s="85" t="e">
        <f t="shared" si="149"/>
        <v>#N/A</v>
      </c>
      <c r="P333" s="60"/>
      <c r="Q333" s="85">
        <f t="shared" si="159"/>
        <v>0</v>
      </c>
      <c r="R333" s="85">
        <f t="shared" si="160"/>
        <v>0</v>
      </c>
      <c r="S333" s="85">
        <f>Summary!C333</f>
        <v>0</v>
      </c>
      <c r="T333" s="70"/>
      <c r="U333" s="22">
        <f t="shared" si="150"/>
        <v>30</v>
      </c>
      <c r="V333" s="71">
        <f t="shared" si="151"/>
        <v>46905</v>
      </c>
      <c r="W333" s="22">
        <f t="shared" ca="1" si="152"/>
        <v>9843</v>
      </c>
      <c r="X333" s="68">
        <f>VLOOKUP($A333,[0]!Table,MATCH(X$4,[0]!Curves,0))</f>
        <v>6.6115134651997504E-2</v>
      </c>
      <c r="Y333" s="72">
        <f t="shared" ca="1" si="153"/>
        <v>0.17327100576691656</v>
      </c>
      <c r="Z333" s="22">
        <f t="shared" si="154"/>
        <v>0</v>
      </c>
      <c r="AA333" s="22">
        <f t="shared" si="155"/>
        <v>0</v>
      </c>
      <c r="AB333" s="73"/>
      <c r="AC333" s="62">
        <f t="shared" ca="1" si="161"/>
        <v>0</v>
      </c>
      <c r="AE333" s="62">
        <f t="shared" ca="1" si="162"/>
        <v>0</v>
      </c>
      <c r="AF333" s="62">
        <f t="shared" ca="1" si="163"/>
        <v>0</v>
      </c>
      <c r="AG333" s="62">
        <f t="shared" ca="1" si="164"/>
        <v>0</v>
      </c>
    </row>
    <row r="334" spans="1:33" ht="12" customHeight="1">
      <c r="A334" s="65">
        <f t="shared" si="156"/>
        <v>46935</v>
      </c>
      <c r="B334" s="66">
        <f>Summary!B334</f>
        <v>0</v>
      </c>
      <c r="C334" s="74"/>
      <c r="D334" s="67">
        <f t="shared" si="144"/>
        <v>0</v>
      </c>
      <c r="E334" s="56">
        <f t="shared" si="145"/>
        <v>0</v>
      </c>
      <c r="F334" s="56">
        <f t="shared" ca="1" si="146"/>
        <v>0</v>
      </c>
      <c r="G334" s="68">
        <f>VLOOKUP($A334,[0]!Table,MATCH(G$4,[0]!Curves,0))</f>
        <v>0</v>
      </c>
      <c r="H334" s="69">
        <f t="shared" si="165"/>
        <v>0</v>
      </c>
      <c r="I334" s="68">
        <f t="shared" si="147"/>
        <v>0</v>
      </c>
      <c r="J334" s="68">
        <v>0</v>
      </c>
      <c r="K334" s="69">
        <f t="shared" si="157"/>
        <v>0</v>
      </c>
      <c r="L334" s="85">
        <f t="shared" si="148"/>
        <v>0</v>
      </c>
      <c r="M334" s="68" t="e">
        <f>VLOOKUP($A334,[0]!Table,MATCH(M$4,[0]!Curves,0))</f>
        <v>#N/A</v>
      </c>
      <c r="N334" s="69" t="e">
        <f t="shared" si="158"/>
        <v>#N/A</v>
      </c>
      <c r="O334" s="85" t="e">
        <f t="shared" si="149"/>
        <v>#N/A</v>
      </c>
      <c r="P334" s="60"/>
      <c r="Q334" s="85">
        <f t="shared" si="159"/>
        <v>0</v>
      </c>
      <c r="R334" s="85">
        <f t="shared" si="160"/>
        <v>0</v>
      </c>
      <c r="S334" s="85">
        <f>Summary!C334</f>
        <v>0</v>
      </c>
      <c r="T334" s="70"/>
      <c r="U334" s="22">
        <f t="shared" si="150"/>
        <v>31</v>
      </c>
      <c r="V334" s="71">
        <f t="shared" si="151"/>
        <v>46935</v>
      </c>
      <c r="W334" s="22">
        <f t="shared" ca="1" si="152"/>
        <v>9873</v>
      </c>
      <c r="X334" s="68">
        <f>VLOOKUP($A334,[0]!Table,MATCH(X$4,[0]!Curves,0))</f>
        <v>6.6109093195984195E-2</v>
      </c>
      <c r="Y334" s="72">
        <f t="shared" ca="1" si="153"/>
        <v>0.17237500798037866</v>
      </c>
      <c r="Z334" s="22">
        <f t="shared" si="154"/>
        <v>0</v>
      </c>
      <c r="AA334" s="22">
        <f t="shared" si="155"/>
        <v>0</v>
      </c>
      <c r="AB334" s="73"/>
      <c r="AC334" s="62">
        <f t="shared" ca="1" si="161"/>
        <v>0</v>
      </c>
      <c r="AE334" s="62">
        <f t="shared" ca="1" si="162"/>
        <v>0</v>
      </c>
      <c r="AF334" s="62">
        <f t="shared" ca="1" si="163"/>
        <v>0</v>
      </c>
      <c r="AG334" s="62">
        <f t="shared" ca="1" si="164"/>
        <v>0</v>
      </c>
    </row>
    <row r="335" spans="1:33" ht="12" customHeight="1">
      <c r="A335" s="65">
        <f t="shared" si="156"/>
        <v>46966</v>
      </c>
      <c r="B335" s="66">
        <f>Summary!B335</f>
        <v>0</v>
      </c>
      <c r="C335" s="74"/>
      <c r="D335" s="67">
        <f t="shared" si="144"/>
        <v>0</v>
      </c>
      <c r="E335" s="56">
        <f t="shared" si="145"/>
        <v>0</v>
      </c>
      <c r="F335" s="56">
        <f t="shared" ca="1" si="146"/>
        <v>0</v>
      </c>
      <c r="G335" s="68">
        <f>VLOOKUP($A335,[0]!Table,MATCH(G$4,[0]!Curves,0))</f>
        <v>0</v>
      </c>
      <c r="H335" s="69">
        <f t="shared" si="165"/>
        <v>0</v>
      </c>
      <c r="I335" s="68">
        <f t="shared" si="147"/>
        <v>0</v>
      </c>
      <c r="J335" s="68">
        <v>0</v>
      </c>
      <c r="K335" s="69">
        <f t="shared" si="157"/>
        <v>0</v>
      </c>
      <c r="L335" s="85">
        <f t="shared" si="148"/>
        <v>0</v>
      </c>
      <c r="M335" s="68" t="e">
        <f>VLOOKUP($A335,[0]!Table,MATCH(M$4,[0]!Curves,0))</f>
        <v>#N/A</v>
      </c>
      <c r="N335" s="69" t="e">
        <f t="shared" si="158"/>
        <v>#N/A</v>
      </c>
      <c r="O335" s="85" t="e">
        <f t="shared" si="149"/>
        <v>#N/A</v>
      </c>
      <c r="P335" s="60"/>
      <c r="Q335" s="85">
        <f t="shared" si="159"/>
        <v>0</v>
      </c>
      <c r="R335" s="85">
        <f t="shared" si="160"/>
        <v>0</v>
      </c>
      <c r="S335" s="85">
        <f>Summary!C335</f>
        <v>0</v>
      </c>
      <c r="T335" s="70"/>
      <c r="U335" s="22">
        <f t="shared" si="150"/>
        <v>31</v>
      </c>
      <c r="V335" s="71">
        <f t="shared" si="151"/>
        <v>46966</v>
      </c>
      <c r="W335" s="22">
        <f t="shared" ca="1" si="152"/>
        <v>9904</v>
      </c>
      <c r="X335" s="68">
        <f>VLOOKUP($A335,[0]!Table,MATCH(X$4,[0]!Curves,0))</f>
        <v>6.6102850358115806E-2</v>
      </c>
      <c r="Y335" s="72">
        <f t="shared" ca="1" si="153"/>
        <v>0.17145418395572642</v>
      </c>
      <c r="Z335" s="22">
        <f t="shared" si="154"/>
        <v>0</v>
      </c>
      <c r="AA335" s="22">
        <f t="shared" si="155"/>
        <v>0</v>
      </c>
      <c r="AB335" s="73"/>
      <c r="AC335" s="62">
        <f t="shared" ca="1" si="161"/>
        <v>0</v>
      </c>
      <c r="AE335" s="62">
        <f t="shared" ca="1" si="162"/>
        <v>0</v>
      </c>
      <c r="AF335" s="62">
        <f t="shared" ca="1" si="163"/>
        <v>0</v>
      </c>
      <c r="AG335" s="62">
        <f t="shared" ca="1" si="164"/>
        <v>0</v>
      </c>
    </row>
    <row r="336" spans="1:33" ht="12" customHeight="1">
      <c r="A336" s="65">
        <f t="shared" si="156"/>
        <v>46997</v>
      </c>
      <c r="B336" s="66">
        <f>Summary!B336</f>
        <v>0</v>
      </c>
      <c r="C336" s="74"/>
      <c r="D336" s="67">
        <f t="shared" si="144"/>
        <v>0</v>
      </c>
      <c r="E336" s="56">
        <f t="shared" si="145"/>
        <v>0</v>
      </c>
      <c r="F336" s="56">
        <f t="shared" ca="1" si="146"/>
        <v>0</v>
      </c>
      <c r="G336" s="68">
        <f>VLOOKUP($A336,[0]!Table,MATCH(G$4,[0]!Curves,0))</f>
        <v>0</v>
      </c>
      <c r="H336" s="69">
        <f t="shared" si="165"/>
        <v>0</v>
      </c>
      <c r="I336" s="68">
        <f t="shared" si="147"/>
        <v>0</v>
      </c>
      <c r="J336" s="68">
        <v>0</v>
      </c>
      <c r="K336" s="69">
        <f t="shared" si="157"/>
        <v>0</v>
      </c>
      <c r="L336" s="85">
        <f t="shared" si="148"/>
        <v>0</v>
      </c>
      <c r="M336" s="68" t="e">
        <f>VLOOKUP($A336,[0]!Table,MATCH(M$4,[0]!Curves,0))</f>
        <v>#N/A</v>
      </c>
      <c r="N336" s="69" t="e">
        <f t="shared" si="158"/>
        <v>#N/A</v>
      </c>
      <c r="O336" s="85" t="e">
        <f t="shared" si="149"/>
        <v>#N/A</v>
      </c>
      <c r="P336" s="60"/>
      <c r="Q336" s="85">
        <f t="shared" si="159"/>
        <v>0</v>
      </c>
      <c r="R336" s="85">
        <f t="shared" si="160"/>
        <v>0</v>
      </c>
      <c r="S336" s="85">
        <f>Summary!C336</f>
        <v>0</v>
      </c>
      <c r="T336" s="70"/>
      <c r="U336" s="22">
        <f t="shared" si="150"/>
        <v>30</v>
      </c>
      <c r="V336" s="71">
        <f t="shared" si="151"/>
        <v>46997</v>
      </c>
      <c r="W336" s="22">
        <f t="shared" ca="1" si="152"/>
        <v>9935</v>
      </c>
      <c r="X336" s="68">
        <f>VLOOKUP($A336,[0]!Table,MATCH(X$4,[0]!Curves,0))</f>
        <v>6.6096607520260697E-2</v>
      </c>
      <c r="Y336" s="72">
        <f t="shared" ca="1" si="153"/>
        <v>0.1705384539777407</v>
      </c>
      <c r="Z336" s="22">
        <f t="shared" si="154"/>
        <v>0</v>
      </c>
      <c r="AA336" s="22">
        <f t="shared" si="155"/>
        <v>0</v>
      </c>
      <c r="AB336" s="73"/>
      <c r="AC336" s="62">
        <f t="shared" ca="1" si="161"/>
        <v>0</v>
      </c>
      <c r="AE336" s="62">
        <f t="shared" ca="1" si="162"/>
        <v>0</v>
      </c>
      <c r="AF336" s="62">
        <f t="shared" ca="1" si="163"/>
        <v>0</v>
      </c>
      <c r="AG336" s="62">
        <f t="shared" ca="1" si="164"/>
        <v>0</v>
      </c>
    </row>
    <row r="337" spans="1:33" ht="12" customHeight="1">
      <c r="A337" s="65">
        <f t="shared" si="156"/>
        <v>47027</v>
      </c>
      <c r="B337" s="66">
        <f>Summary!B337</f>
        <v>0</v>
      </c>
      <c r="C337" s="74"/>
      <c r="D337" s="67">
        <f t="shared" si="144"/>
        <v>0</v>
      </c>
      <c r="E337" s="56">
        <f t="shared" si="145"/>
        <v>0</v>
      </c>
      <c r="F337" s="56">
        <f t="shared" ca="1" si="146"/>
        <v>0</v>
      </c>
      <c r="G337" s="68">
        <f>VLOOKUP($A337,[0]!Table,MATCH(G$4,[0]!Curves,0))</f>
        <v>0</v>
      </c>
      <c r="H337" s="69">
        <f t="shared" si="165"/>
        <v>0</v>
      </c>
      <c r="I337" s="68">
        <f t="shared" si="147"/>
        <v>0</v>
      </c>
      <c r="J337" s="68">
        <v>0</v>
      </c>
      <c r="K337" s="69">
        <f t="shared" si="157"/>
        <v>0</v>
      </c>
      <c r="L337" s="85">
        <f t="shared" si="148"/>
        <v>0</v>
      </c>
      <c r="M337" s="68" t="e">
        <f>VLOOKUP($A337,[0]!Table,MATCH(M$4,[0]!Curves,0))</f>
        <v>#N/A</v>
      </c>
      <c r="N337" s="69" t="e">
        <f t="shared" si="158"/>
        <v>#N/A</v>
      </c>
      <c r="O337" s="85" t="e">
        <f t="shared" si="149"/>
        <v>#N/A</v>
      </c>
      <c r="P337" s="60"/>
      <c r="Q337" s="85">
        <f t="shared" si="159"/>
        <v>0</v>
      </c>
      <c r="R337" s="85">
        <f t="shared" si="160"/>
        <v>0</v>
      </c>
      <c r="S337" s="85">
        <f>Summary!C337</f>
        <v>0</v>
      </c>
      <c r="T337" s="70"/>
      <c r="U337" s="22">
        <f t="shared" si="150"/>
        <v>31</v>
      </c>
      <c r="V337" s="71">
        <f t="shared" si="151"/>
        <v>47027</v>
      </c>
      <c r="W337" s="22">
        <f t="shared" ca="1" si="152"/>
        <v>9965</v>
      </c>
      <c r="X337" s="68">
        <f>VLOOKUP($A337,[0]!Table,MATCH(X$4,[0]!Curves,0))</f>
        <v>6.6090566064283901E-2</v>
      </c>
      <c r="Y337" s="72">
        <f t="shared" ca="1" si="153"/>
        <v>0.16965708649492767</v>
      </c>
      <c r="Z337" s="22">
        <f t="shared" si="154"/>
        <v>0</v>
      </c>
      <c r="AA337" s="22">
        <f t="shared" si="155"/>
        <v>0</v>
      </c>
      <c r="AB337" s="73"/>
      <c r="AC337" s="62">
        <f t="shared" ca="1" si="161"/>
        <v>0</v>
      </c>
      <c r="AE337" s="62">
        <f t="shared" ca="1" si="162"/>
        <v>0</v>
      </c>
      <c r="AF337" s="62">
        <f t="shared" ca="1" si="163"/>
        <v>0</v>
      </c>
      <c r="AG337" s="62">
        <f t="shared" ca="1" si="164"/>
        <v>0</v>
      </c>
    </row>
    <row r="338" spans="1:33" ht="12" customHeight="1">
      <c r="A338" s="65">
        <f t="shared" si="156"/>
        <v>47058</v>
      </c>
      <c r="B338" s="66">
        <f>Summary!B338</f>
        <v>0</v>
      </c>
      <c r="C338" s="74"/>
      <c r="D338" s="67">
        <f t="shared" si="144"/>
        <v>0</v>
      </c>
      <c r="E338" s="56">
        <f t="shared" si="145"/>
        <v>0</v>
      </c>
      <c r="F338" s="56">
        <f t="shared" ca="1" si="146"/>
        <v>0</v>
      </c>
      <c r="G338" s="68">
        <f>VLOOKUP($A338,[0]!Table,MATCH(G$4,[0]!Curves,0))</f>
        <v>0</v>
      </c>
      <c r="H338" s="69">
        <f t="shared" si="165"/>
        <v>0</v>
      </c>
      <c r="I338" s="68">
        <f t="shared" si="147"/>
        <v>0</v>
      </c>
      <c r="J338" s="68">
        <v>0</v>
      </c>
      <c r="K338" s="69">
        <f t="shared" si="157"/>
        <v>0</v>
      </c>
      <c r="L338" s="85">
        <f t="shared" si="148"/>
        <v>0</v>
      </c>
      <c r="M338" s="68" t="e">
        <f>VLOOKUP($A338,[0]!Table,MATCH(M$4,[0]!Curves,0))</f>
        <v>#N/A</v>
      </c>
      <c r="N338" s="69" t="e">
        <f t="shared" si="158"/>
        <v>#N/A</v>
      </c>
      <c r="O338" s="85" t="e">
        <f t="shared" si="149"/>
        <v>#N/A</v>
      </c>
      <c r="P338" s="60"/>
      <c r="Q338" s="85">
        <f t="shared" si="159"/>
        <v>0</v>
      </c>
      <c r="R338" s="85">
        <f t="shared" si="160"/>
        <v>0</v>
      </c>
      <c r="S338" s="85">
        <f>Summary!C338</f>
        <v>0</v>
      </c>
      <c r="T338" s="70"/>
      <c r="U338" s="22">
        <f t="shared" si="150"/>
        <v>30</v>
      </c>
      <c r="V338" s="71">
        <f t="shared" si="151"/>
        <v>47058</v>
      </c>
      <c r="W338" s="22">
        <f t="shared" ca="1" si="152"/>
        <v>9996</v>
      </c>
      <c r="X338" s="68">
        <f>VLOOKUP($A338,[0]!Table,MATCH(X$4,[0]!Curves,0))</f>
        <v>6.6084323226454106E-2</v>
      </c>
      <c r="Y338" s="72">
        <f t="shared" ca="1" si="153"/>
        <v>0.16875129553450366</v>
      </c>
      <c r="Z338" s="22">
        <f t="shared" si="154"/>
        <v>0</v>
      </c>
      <c r="AA338" s="22">
        <f t="shared" si="155"/>
        <v>0</v>
      </c>
      <c r="AB338" s="73"/>
      <c r="AC338" s="62">
        <f t="shared" ca="1" si="161"/>
        <v>0</v>
      </c>
      <c r="AE338" s="62">
        <f t="shared" ca="1" si="162"/>
        <v>0</v>
      </c>
      <c r="AF338" s="62">
        <f t="shared" ca="1" si="163"/>
        <v>0</v>
      </c>
      <c r="AG338" s="62">
        <f t="shared" ca="1" si="164"/>
        <v>0</v>
      </c>
    </row>
    <row r="339" spans="1:33" ht="12" customHeight="1">
      <c r="A339" s="65">
        <f t="shared" si="156"/>
        <v>47088</v>
      </c>
      <c r="B339" s="66">
        <f>Summary!B339</f>
        <v>0</v>
      </c>
      <c r="C339" s="74"/>
      <c r="D339" s="67">
        <f t="shared" si="144"/>
        <v>0</v>
      </c>
      <c r="E339" s="56">
        <f t="shared" si="145"/>
        <v>0</v>
      </c>
      <c r="F339" s="56">
        <f t="shared" ca="1" si="146"/>
        <v>0</v>
      </c>
      <c r="G339" s="68">
        <f>VLOOKUP($A339,[0]!Table,MATCH(G$4,[0]!Curves,0))</f>
        <v>0</v>
      </c>
      <c r="H339" s="69">
        <f t="shared" si="165"/>
        <v>0</v>
      </c>
      <c r="I339" s="68">
        <f t="shared" si="147"/>
        <v>0</v>
      </c>
      <c r="J339" s="68">
        <v>0</v>
      </c>
      <c r="K339" s="69">
        <f t="shared" si="157"/>
        <v>0</v>
      </c>
      <c r="L339" s="85">
        <f t="shared" si="148"/>
        <v>0</v>
      </c>
      <c r="M339" s="68" t="e">
        <f>VLOOKUP($A339,[0]!Table,MATCH(M$4,[0]!Curves,0))</f>
        <v>#N/A</v>
      </c>
      <c r="N339" s="69" t="e">
        <f t="shared" si="158"/>
        <v>#N/A</v>
      </c>
      <c r="O339" s="85" t="e">
        <f t="shared" si="149"/>
        <v>#N/A</v>
      </c>
      <c r="P339" s="60"/>
      <c r="Q339" s="85">
        <f t="shared" si="159"/>
        <v>0</v>
      </c>
      <c r="R339" s="85">
        <f t="shared" si="160"/>
        <v>0</v>
      </c>
      <c r="S339" s="85">
        <f>Summary!C339</f>
        <v>0</v>
      </c>
      <c r="T339" s="70"/>
      <c r="U339" s="22">
        <f t="shared" si="150"/>
        <v>31</v>
      </c>
      <c r="V339" s="71">
        <f t="shared" si="151"/>
        <v>47088</v>
      </c>
      <c r="W339" s="22">
        <f t="shared" ca="1" si="152"/>
        <v>10026</v>
      </c>
      <c r="X339" s="68">
        <f>VLOOKUP($A339,[0]!Table,MATCH(X$4,[0]!Curves,0))</f>
        <v>6.6078281770502095E-2</v>
      </c>
      <c r="Y339" s="72">
        <f t="shared" ca="1" si="153"/>
        <v>0.16787949244180639</v>
      </c>
      <c r="Z339" s="22">
        <f t="shared" si="154"/>
        <v>0</v>
      </c>
      <c r="AA339" s="22">
        <f t="shared" si="155"/>
        <v>0</v>
      </c>
      <c r="AB339" s="73"/>
      <c r="AC339" s="62">
        <f t="shared" ca="1" si="161"/>
        <v>0</v>
      </c>
      <c r="AE339" s="62">
        <f t="shared" ca="1" si="162"/>
        <v>0</v>
      </c>
      <c r="AF339" s="62">
        <f t="shared" ca="1" si="163"/>
        <v>0</v>
      </c>
      <c r="AG339" s="62">
        <f t="shared" ca="1" si="164"/>
        <v>0</v>
      </c>
    </row>
    <row r="340" spans="1:33" ht="12" customHeight="1">
      <c r="A340" s="65">
        <f t="shared" si="156"/>
        <v>47119</v>
      </c>
      <c r="B340" s="66">
        <f>Summary!B340</f>
        <v>0</v>
      </c>
      <c r="C340" s="74"/>
      <c r="D340" s="67">
        <f t="shared" si="144"/>
        <v>0</v>
      </c>
      <c r="E340" s="56">
        <f t="shared" si="145"/>
        <v>0</v>
      </c>
      <c r="F340" s="56">
        <f t="shared" ca="1" si="146"/>
        <v>0</v>
      </c>
      <c r="G340" s="68">
        <f>VLOOKUP($A340,[0]!Table,MATCH(G$4,[0]!Curves,0))</f>
        <v>0</v>
      </c>
      <c r="H340" s="69">
        <f t="shared" si="165"/>
        <v>0</v>
      </c>
      <c r="I340" s="68">
        <f t="shared" si="147"/>
        <v>0</v>
      </c>
      <c r="J340" s="68">
        <v>0</v>
      </c>
      <c r="K340" s="69">
        <f t="shared" si="157"/>
        <v>0</v>
      </c>
      <c r="L340" s="85">
        <f t="shared" si="148"/>
        <v>0</v>
      </c>
      <c r="M340" s="68" t="e">
        <f>VLOOKUP($A340,[0]!Table,MATCH(M$4,[0]!Curves,0))</f>
        <v>#N/A</v>
      </c>
      <c r="N340" s="69" t="e">
        <f t="shared" si="158"/>
        <v>#N/A</v>
      </c>
      <c r="O340" s="85" t="e">
        <f t="shared" si="149"/>
        <v>#N/A</v>
      </c>
      <c r="P340" s="60"/>
      <c r="Q340" s="85">
        <f t="shared" si="159"/>
        <v>0</v>
      </c>
      <c r="R340" s="85">
        <f t="shared" si="160"/>
        <v>0</v>
      </c>
      <c r="S340" s="85">
        <f>Summary!C340</f>
        <v>0</v>
      </c>
      <c r="T340" s="70"/>
      <c r="U340" s="22">
        <f t="shared" si="150"/>
        <v>31</v>
      </c>
      <c r="V340" s="71">
        <f t="shared" si="151"/>
        <v>47119</v>
      </c>
      <c r="W340" s="22">
        <f t="shared" ca="1" si="152"/>
        <v>10057</v>
      </c>
      <c r="X340" s="68">
        <f>VLOOKUP($A340,[0]!Table,MATCH(X$4,[0]!Curves,0))</f>
        <v>6.6072038932697599E-2</v>
      </c>
      <c r="Y340" s="72">
        <f t="shared" ca="1" si="153"/>
        <v>0.16698352919437259</v>
      </c>
      <c r="Z340" s="22">
        <f t="shared" si="154"/>
        <v>0</v>
      </c>
      <c r="AA340" s="22">
        <f t="shared" si="155"/>
        <v>0</v>
      </c>
      <c r="AB340" s="73"/>
      <c r="AC340" s="62">
        <f t="shared" ca="1" si="161"/>
        <v>0</v>
      </c>
      <c r="AE340" s="62">
        <f t="shared" ca="1" si="162"/>
        <v>0</v>
      </c>
      <c r="AF340" s="62">
        <f t="shared" ca="1" si="163"/>
        <v>0</v>
      </c>
      <c r="AG340" s="62">
        <f t="shared" ca="1" si="164"/>
        <v>0</v>
      </c>
    </row>
    <row r="341" spans="1:33" ht="12" customHeight="1">
      <c r="A341" s="65">
        <f t="shared" si="156"/>
        <v>47150</v>
      </c>
      <c r="B341" s="66">
        <f>Summary!B341</f>
        <v>0</v>
      </c>
      <c r="C341" s="74"/>
      <c r="D341" s="67">
        <f t="shared" si="144"/>
        <v>0</v>
      </c>
      <c r="E341" s="56">
        <f t="shared" si="145"/>
        <v>0</v>
      </c>
      <c r="F341" s="56">
        <f t="shared" ca="1" si="146"/>
        <v>0</v>
      </c>
      <c r="G341" s="68">
        <f>VLOOKUP($A341,[0]!Table,MATCH(G$4,[0]!Curves,0))</f>
        <v>0</v>
      </c>
      <c r="H341" s="69">
        <f t="shared" si="165"/>
        <v>0</v>
      </c>
      <c r="I341" s="68">
        <f t="shared" si="147"/>
        <v>0</v>
      </c>
      <c r="J341" s="68">
        <v>0</v>
      </c>
      <c r="K341" s="69">
        <f t="shared" si="157"/>
        <v>0</v>
      </c>
      <c r="L341" s="85">
        <f t="shared" si="148"/>
        <v>0</v>
      </c>
      <c r="M341" s="68" t="e">
        <f>VLOOKUP($A341,[0]!Table,MATCH(M$4,[0]!Curves,0))</f>
        <v>#N/A</v>
      </c>
      <c r="N341" s="69" t="e">
        <f t="shared" si="158"/>
        <v>#N/A</v>
      </c>
      <c r="O341" s="85" t="e">
        <f t="shared" si="149"/>
        <v>#N/A</v>
      </c>
      <c r="P341" s="60"/>
      <c r="Q341" s="85">
        <f t="shared" si="159"/>
        <v>0</v>
      </c>
      <c r="R341" s="85">
        <f t="shared" si="160"/>
        <v>0</v>
      </c>
      <c r="S341" s="85">
        <f>Summary!C341</f>
        <v>0</v>
      </c>
      <c r="T341" s="70"/>
      <c r="U341" s="22">
        <f t="shared" si="150"/>
        <v>28</v>
      </c>
      <c r="V341" s="71">
        <f t="shared" si="151"/>
        <v>47150</v>
      </c>
      <c r="W341" s="22">
        <f t="shared" ca="1" si="152"/>
        <v>10088</v>
      </c>
      <c r="X341" s="68">
        <f>VLOOKUP($A341,[0]!Table,MATCH(X$4,[0]!Curves,0))</f>
        <v>6.6065796094906495E-2</v>
      </c>
      <c r="Y341" s="72">
        <f t="shared" ca="1" si="153"/>
        <v>0.16609251811470468</v>
      </c>
      <c r="Z341" s="22">
        <f t="shared" si="154"/>
        <v>0</v>
      </c>
      <c r="AA341" s="22">
        <f t="shared" si="155"/>
        <v>0</v>
      </c>
      <c r="AB341" s="73"/>
      <c r="AC341" s="62">
        <f t="shared" ca="1" si="161"/>
        <v>0</v>
      </c>
      <c r="AE341" s="62">
        <f t="shared" ca="1" si="162"/>
        <v>0</v>
      </c>
      <c r="AF341" s="62">
        <f t="shared" ca="1" si="163"/>
        <v>0</v>
      </c>
      <c r="AG341" s="62">
        <f t="shared" ca="1" si="164"/>
        <v>0</v>
      </c>
    </row>
    <row r="342" spans="1:33" ht="12" customHeight="1">
      <c r="A342" s="65">
        <f t="shared" si="156"/>
        <v>47178</v>
      </c>
      <c r="B342" s="66">
        <f>Summary!B342</f>
        <v>0</v>
      </c>
      <c r="C342" s="74"/>
      <c r="D342" s="67">
        <f t="shared" si="144"/>
        <v>0</v>
      </c>
      <c r="E342" s="56">
        <f t="shared" si="145"/>
        <v>0</v>
      </c>
      <c r="F342" s="56">
        <f t="shared" ca="1" si="146"/>
        <v>0</v>
      </c>
      <c r="G342" s="68">
        <f>VLOOKUP($A342,[0]!Table,MATCH(G$4,[0]!Curves,0))</f>
        <v>0</v>
      </c>
      <c r="H342" s="69">
        <f t="shared" si="165"/>
        <v>0</v>
      </c>
      <c r="I342" s="68">
        <f t="shared" si="147"/>
        <v>0</v>
      </c>
      <c r="J342" s="68">
        <v>0</v>
      </c>
      <c r="K342" s="69">
        <f t="shared" si="157"/>
        <v>0</v>
      </c>
      <c r="L342" s="85">
        <f t="shared" si="148"/>
        <v>0</v>
      </c>
      <c r="M342" s="68" t="e">
        <f>VLOOKUP($A342,[0]!Table,MATCH(M$4,[0]!Curves,0))</f>
        <v>#N/A</v>
      </c>
      <c r="N342" s="69" t="e">
        <f t="shared" si="158"/>
        <v>#N/A</v>
      </c>
      <c r="O342" s="85" t="e">
        <f t="shared" si="149"/>
        <v>#N/A</v>
      </c>
      <c r="P342" s="60"/>
      <c r="Q342" s="85">
        <f t="shared" si="159"/>
        <v>0</v>
      </c>
      <c r="R342" s="85">
        <f t="shared" si="160"/>
        <v>0</v>
      </c>
      <c r="S342" s="85">
        <f>Summary!C342</f>
        <v>0</v>
      </c>
      <c r="T342" s="70"/>
      <c r="U342" s="22">
        <f t="shared" si="150"/>
        <v>31</v>
      </c>
      <c r="V342" s="71">
        <f t="shared" si="151"/>
        <v>47178</v>
      </c>
      <c r="W342" s="22">
        <f t="shared" ca="1" si="152"/>
        <v>10116</v>
      </c>
      <c r="X342" s="68">
        <f>VLOOKUP($A342,[0]!Table,MATCH(X$4,[0]!Curves,0))</f>
        <v>6.6060157402718603E-2</v>
      </c>
      <c r="Y342" s="72">
        <f t="shared" ca="1" si="153"/>
        <v>0.16529196690796089</v>
      </c>
      <c r="Z342" s="22">
        <f t="shared" si="154"/>
        <v>0</v>
      </c>
      <c r="AA342" s="22">
        <f t="shared" si="155"/>
        <v>0</v>
      </c>
      <c r="AB342" s="73"/>
      <c r="AC342" s="62">
        <f t="shared" ca="1" si="161"/>
        <v>0</v>
      </c>
      <c r="AE342" s="62">
        <f t="shared" ca="1" si="162"/>
        <v>0</v>
      </c>
      <c r="AF342" s="62">
        <f t="shared" ca="1" si="163"/>
        <v>0</v>
      </c>
      <c r="AG342" s="62">
        <f t="shared" ca="1" si="164"/>
        <v>0</v>
      </c>
    </row>
    <row r="343" spans="1:33" ht="12" customHeight="1">
      <c r="A343" s="65">
        <f t="shared" si="156"/>
        <v>47209</v>
      </c>
      <c r="B343" s="66">
        <f>Summary!B343</f>
        <v>0</v>
      </c>
      <c r="C343" s="74"/>
      <c r="D343" s="67">
        <f t="shared" si="144"/>
        <v>0</v>
      </c>
      <c r="E343" s="56">
        <f t="shared" si="145"/>
        <v>0</v>
      </c>
      <c r="F343" s="56">
        <f t="shared" ca="1" si="146"/>
        <v>0</v>
      </c>
      <c r="G343" s="68">
        <f>VLOOKUP($A343,[0]!Table,MATCH(G$4,[0]!Curves,0))</f>
        <v>0</v>
      </c>
      <c r="H343" s="69">
        <f t="shared" si="165"/>
        <v>0</v>
      </c>
      <c r="I343" s="68">
        <f t="shared" si="147"/>
        <v>0</v>
      </c>
      <c r="J343" s="68">
        <v>0</v>
      </c>
      <c r="K343" s="69">
        <f t="shared" si="157"/>
        <v>0</v>
      </c>
      <c r="L343" s="85">
        <f t="shared" si="148"/>
        <v>0</v>
      </c>
      <c r="M343" s="68" t="e">
        <f>VLOOKUP($A343,[0]!Table,MATCH(M$4,[0]!Curves,0))</f>
        <v>#N/A</v>
      </c>
      <c r="N343" s="69" t="e">
        <f t="shared" si="158"/>
        <v>#N/A</v>
      </c>
      <c r="O343" s="85" t="e">
        <f t="shared" si="149"/>
        <v>#N/A</v>
      </c>
      <c r="P343" s="60"/>
      <c r="Q343" s="85">
        <f t="shared" si="159"/>
        <v>0</v>
      </c>
      <c r="R343" s="85">
        <f t="shared" si="160"/>
        <v>0</v>
      </c>
      <c r="S343" s="85">
        <f>Summary!C343</f>
        <v>0</v>
      </c>
      <c r="T343" s="70"/>
      <c r="U343" s="22">
        <f t="shared" si="150"/>
        <v>30</v>
      </c>
      <c r="V343" s="71">
        <f t="shared" si="151"/>
        <v>47209</v>
      </c>
      <c r="W343" s="22">
        <f t="shared" ca="1" si="152"/>
        <v>10147</v>
      </c>
      <c r="X343" s="68">
        <f>VLOOKUP($A343,[0]!Table,MATCH(X$4,[0]!Curves,0))</f>
        <v>6.6053914564951896E-2</v>
      </c>
      <c r="Y343" s="72">
        <f t="shared" ca="1" si="153"/>
        <v>0.16441030301862067</v>
      </c>
      <c r="Z343" s="22">
        <f t="shared" si="154"/>
        <v>0</v>
      </c>
      <c r="AA343" s="22">
        <f t="shared" si="155"/>
        <v>0</v>
      </c>
      <c r="AB343" s="73"/>
      <c r="AC343" s="62">
        <f t="shared" ca="1" si="161"/>
        <v>0</v>
      </c>
      <c r="AE343" s="62">
        <f t="shared" ca="1" si="162"/>
        <v>0</v>
      </c>
      <c r="AF343" s="62">
        <f t="shared" ca="1" si="163"/>
        <v>0</v>
      </c>
      <c r="AG343" s="62">
        <f t="shared" ca="1" si="164"/>
        <v>0</v>
      </c>
    </row>
    <row r="344" spans="1:33" ht="12" customHeight="1">
      <c r="A344" s="65">
        <f t="shared" si="156"/>
        <v>47239</v>
      </c>
      <c r="B344" s="66">
        <f>Summary!B344</f>
        <v>0</v>
      </c>
      <c r="C344" s="74"/>
      <c r="D344" s="67">
        <f t="shared" si="144"/>
        <v>0</v>
      </c>
      <c r="E344" s="56">
        <f t="shared" si="145"/>
        <v>0</v>
      </c>
      <c r="F344" s="56">
        <f t="shared" ca="1" si="146"/>
        <v>0</v>
      </c>
      <c r="G344" s="68">
        <f>VLOOKUP($A344,[0]!Table,MATCH(G$4,[0]!Curves,0))</f>
        <v>0</v>
      </c>
      <c r="H344" s="69">
        <f t="shared" si="165"/>
        <v>0</v>
      </c>
      <c r="I344" s="68">
        <f t="shared" si="147"/>
        <v>0</v>
      </c>
      <c r="J344" s="68">
        <v>0</v>
      </c>
      <c r="K344" s="69">
        <f t="shared" si="157"/>
        <v>0</v>
      </c>
      <c r="L344" s="85">
        <f t="shared" si="148"/>
        <v>0</v>
      </c>
      <c r="M344" s="68" t="e">
        <f>VLOOKUP($A344,[0]!Table,MATCH(M$4,[0]!Curves,0))</f>
        <v>#N/A</v>
      </c>
      <c r="N344" s="69" t="e">
        <f t="shared" si="158"/>
        <v>#N/A</v>
      </c>
      <c r="O344" s="85" t="e">
        <f t="shared" si="149"/>
        <v>#N/A</v>
      </c>
      <c r="P344" s="60"/>
      <c r="Q344" s="85">
        <f t="shared" si="159"/>
        <v>0</v>
      </c>
      <c r="R344" s="85">
        <f t="shared" si="160"/>
        <v>0</v>
      </c>
      <c r="S344" s="85">
        <f>Summary!C344</f>
        <v>0</v>
      </c>
      <c r="T344" s="70"/>
      <c r="U344" s="22">
        <f t="shared" si="150"/>
        <v>31</v>
      </c>
      <c r="V344" s="71">
        <f t="shared" si="151"/>
        <v>47239</v>
      </c>
      <c r="W344" s="22">
        <f t="shared" ca="1" si="152"/>
        <v>10177</v>
      </c>
      <c r="X344" s="68">
        <f>VLOOKUP($A344,[0]!Table,MATCH(X$4,[0]!Curves,0))</f>
        <v>6.6047873109060795E-2</v>
      </c>
      <c r="Y344" s="72">
        <f t="shared" ca="1" si="153"/>
        <v>0.16356171765956787</v>
      </c>
      <c r="Z344" s="22">
        <f t="shared" si="154"/>
        <v>0</v>
      </c>
      <c r="AA344" s="22">
        <f t="shared" si="155"/>
        <v>0</v>
      </c>
      <c r="AB344" s="73"/>
      <c r="AC344" s="62">
        <f t="shared" ca="1" si="161"/>
        <v>0</v>
      </c>
      <c r="AE344" s="62">
        <f t="shared" ca="1" si="162"/>
        <v>0</v>
      </c>
      <c r="AF344" s="62">
        <f t="shared" ca="1" si="163"/>
        <v>0</v>
      </c>
      <c r="AG344" s="62">
        <f t="shared" ca="1" si="164"/>
        <v>0</v>
      </c>
    </row>
    <row r="345" spans="1:33" ht="12" customHeight="1">
      <c r="A345" s="65">
        <f t="shared" si="156"/>
        <v>47270</v>
      </c>
      <c r="B345" s="66">
        <f>Summary!B345</f>
        <v>0</v>
      </c>
      <c r="C345" s="74"/>
      <c r="D345" s="67">
        <f t="shared" si="144"/>
        <v>0</v>
      </c>
      <c r="E345" s="56">
        <f t="shared" si="145"/>
        <v>0</v>
      </c>
      <c r="F345" s="56">
        <f t="shared" ca="1" si="146"/>
        <v>0</v>
      </c>
      <c r="G345" s="68">
        <f>VLOOKUP($A345,[0]!Table,MATCH(G$4,[0]!Curves,0))</f>
        <v>0</v>
      </c>
      <c r="H345" s="69">
        <f t="shared" si="165"/>
        <v>0</v>
      </c>
      <c r="I345" s="68">
        <f t="shared" si="147"/>
        <v>0</v>
      </c>
      <c r="J345" s="68">
        <v>0</v>
      </c>
      <c r="K345" s="69">
        <f t="shared" si="157"/>
        <v>0</v>
      </c>
      <c r="L345" s="85">
        <f t="shared" si="148"/>
        <v>0</v>
      </c>
      <c r="M345" s="68" t="e">
        <f>VLOOKUP($A345,[0]!Table,MATCH(M$4,[0]!Curves,0))</f>
        <v>#N/A</v>
      </c>
      <c r="N345" s="69" t="e">
        <f t="shared" si="158"/>
        <v>#N/A</v>
      </c>
      <c r="O345" s="85" t="e">
        <f t="shared" si="149"/>
        <v>#N/A</v>
      </c>
      <c r="P345" s="60"/>
      <c r="Q345" s="85">
        <f t="shared" si="159"/>
        <v>0</v>
      </c>
      <c r="R345" s="85">
        <f t="shared" si="160"/>
        <v>0</v>
      </c>
      <c r="S345" s="85">
        <f>Summary!C345</f>
        <v>0</v>
      </c>
      <c r="T345" s="70"/>
      <c r="U345" s="22">
        <f t="shared" si="150"/>
        <v>30</v>
      </c>
      <c r="V345" s="71">
        <f t="shared" si="151"/>
        <v>47270</v>
      </c>
      <c r="W345" s="22">
        <f t="shared" ca="1" si="152"/>
        <v>10208</v>
      </c>
      <c r="X345" s="68">
        <f>VLOOKUP($A345,[0]!Table,MATCH(X$4,[0]!Curves,0))</f>
        <v>6.6041630271318902E-2</v>
      </c>
      <c r="Y345" s="72">
        <f t="shared" ca="1" si="153"/>
        <v>0.16268961144364152</v>
      </c>
      <c r="Z345" s="22">
        <f t="shared" si="154"/>
        <v>0</v>
      </c>
      <c r="AA345" s="22">
        <f t="shared" si="155"/>
        <v>0</v>
      </c>
      <c r="AB345" s="73"/>
      <c r="AC345" s="62">
        <f t="shared" ca="1" si="161"/>
        <v>0</v>
      </c>
      <c r="AE345" s="62">
        <f t="shared" ca="1" si="162"/>
        <v>0</v>
      </c>
      <c r="AF345" s="62">
        <f t="shared" ca="1" si="163"/>
        <v>0</v>
      </c>
      <c r="AG345" s="62">
        <f t="shared" ca="1" si="164"/>
        <v>0</v>
      </c>
    </row>
    <row r="346" spans="1:33" ht="12" customHeight="1">
      <c r="A346" s="65">
        <f t="shared" si="156"/>
        <v>47300</v>
      </c>
      <c r="B346" s="66">
        <f>Summary!B346</f>
        <v>0</v>
      </c>
      <c r="C346" s="74"/>
      <c r="D346" s="67">
        <f t="shared" si="144"/>
        <v>0</v>
      </c>
      <c r="E346" s="56">
        <f t="shared" si="145"/>
        <v>0</v>
      </c>
      <c r="F346" s="56">
        <f t="shared" ca="1" si="146"/>
        <v>0</v>
      </c>
      <c r="G346" s="68">
        <f>VLOOKUP($A346,[0]!Table,MATCH(G$4,[0]!Curves,0))</f>
        <v>0</v>
      </c>
      <c r="H346" s="69">
        <f t="shared" si="165"/>
        <v>0</v>
      </c>
      <c r="I346" s="68">
        <f t="shared" si="147"/>
        <v>0</v>
      </c>
      <c r="J346" s="68">
        <v>0</v>
      </c>
      <c r="K346" s="69">
        <f t="shared" si="157"/>
        <v>0</v>
      </c>
      <c r="L346" s="85">
        <f t="shared" si="148"/>
        <v>0</v>
      </c>
      <c r="M346" s="68" t="e">
        <f>VLOOKUP($A346,[0]!Table,MATCH(M$4,[0]!Curves,0))</f>
        <v>#N/A</v>
      </c>
      <c r="N346" s="69" t="e">
        <f t="shared" si="158"/>
        <v>#N/A</v>
      </c>
      <c r="O346" s="85" t="e">
        <f t="shared" si="149"/>
        <v>#N/A</v>
      </c>
      <c r="P346" s="60"/>
      <c r="Q346" s="85">
        <f t="shared" si="159"/>
        <v>0</v>
      </c>
      <c r="R346" s="85">
        <f t="shared" si="160"/>
        <v>0</v>
      </c>
      <c r="S346" s="85">
        <f>Summary!C346</f>
        <v>0</v>
      </c>
      <c r="T346" s="70"/>
      <c r="U346" s="22">
        <f t="shared" si="150"/>
        <v>31</v>
      </c>
      <c r="V346" s="71">
        <f t="shared" si="151"/>
        <v>47300</v>
      </c>
      <c r="W346" s="22">
        <f t="shared" ca="1" si="152"/>
        <v>10238</v>
      </c>
      <c r="X346" s="68">
        <f>VLOOKUP($A346,[0]!Table,MATCH(X$4,[0]!Curves,0))</f>
        <v>6.6035588815452698E-2</v>
      </c>
      <c r="Y346" s="72">
        <f t="shared" ca="1" si="153"/>
        <v>0.16185022356373416</v>
      </c>
      <c r="Z346" s="22">
        <f t="shared" si="154"/>
        <v>0</v>
      </c>
      <c r="AA346" s="22">
        <f t="shared" si="155"/>
        <v>0</v>
      </c>
      <c r="AB346" s="73"/>
      <c r="AC346" s="62">
        <f t="shared" ca="1" si="161"/>
        <v>0</v>
      </c>
      <c r="AE346" s="62">
        <f t="shared" ca="1" si="162"/>
        <v>0</v>
      </c>
      <c r="AF346" s="62">
        <f t="shared" ca="1" si="163"/>
        <v>0</v>
      </c>
      <c r="AG346" s="62">
        <f t="shared" ca="1" si="164"/>
        <v>0</v>
      </c>
    </row>
    <row r="347" spans="1:33" ht="12" customHeight="1">
      <c r="A347" s="65">
        <f t="shared" si="156"/>
        <v>47331</v>
      </c>
      <c r="B347" s="66">
        <f>Summary!B347</f>
        <v>0</v>
      </c>
      <c r="C347" s="74"/>
      <c r="D347" s="67">
        <f t="shared" si="144"/>
        <v>0</v>
      </c>
      <c r="E347" s="56">
        <f t="shared" si="145"/>
        <v>0</v>
      </c>
      <c r="F347" s="56">
        <f t="shared" ca="1" si="146"/>
        <v>0</v>
      </c>
      <c r="G347" s="68">
        <f>VLOOKUP($A347,[0]!Table,MATCH(G$4,[0]!Curves,0))</f>
        <v>0</v>
      </c>
      <c r="H347" s="69">
        <f t="shared" si="165"/>
        <v>0</v>
      </c>
      <c r="I347" s="68">
        <f t="shared" si="147"/>
        <v>0</v>
      </c>
      <c r="J347" s="68">
        <v>0</v>
      </c>
      <c r="K347" s="69">
        <f t="shared" si="157"/>
        <v>0</v>
      </c>
      <c r="L347" s="85">
        <f t="shared" si="148"/>
        <v>0</v>
      </c>
      <c r="M347" s="68" t="e">
        <f>VLOOKUP($A347,[0]!Table,MATCH(M$4,[0]!Curves,0))</f>
        <v>#N/A</v>
      </c>
      <c r="N347" s="69" t="e">
        <f t="shared" si="158"/>
        <v>#N/A</v>
      </c>
      <c r="O347" s="85" t="e">
        <f t="shared" si="149"/>
        <v>#N/A</v>
      </c>
      <c r="P347" s="60"/>
      <c r="Q347" s="85">
        <f t="shared" si="159"/>
        <v>0</v>
      </c>
      <c r="R347" s="85">
        <f t="shared" si="160"/>
        <v>0</v>
      </c>
      <c r="S347" s="85">
        <f>Summary!C347</f>
        <v>0</v>
      </c>
      <c r="T347" s="70"/>
      <c r="U347" s="22">
        <f t="shared" si="150"/>
        <v>31</v>
      </c>
      <c r="V347" s="71">
        <f t="shared" si="151"/>
        <v>47331</v>
      </c>
      <c r="W347" s="22">
        <f t="shared" ca="1" si="152"/>
        <v>10269</v>
      </c>
      <c r="X347" s="68">
        <f>VLOOKUP($A347,[0]!Table,MATCH(X$4,[0]!Curves,0))</f>
        <v>6.6029345977736104E-2</v>
      </c>
      <c r="Y347" s="72">
        <f t="shared" ca="1" si="153"/>
        <v>0.16098756810913978</v>
      </c>
      <c r="Z347" s="22">
        <f t="shared" si="154"/>
        <v>0</v>
      </c>
      <c r="AA347" s="22">
        <f t="shared" si="155"/>
        <v>0</v>
      </c>
      <c r="AB347" s="73"/>
      <c r="AC347" s="62">
        <f t="shared" ca="1" si="161"/>
        <v>0</v>
      </c>
      <c r="AE347" s="62">
        <f t="shared" ca="1" si="162"/>
        <v>0</v>
      </c>
      <c r="AF347" s="62">
        <f t="shared" ca="1" si="163"/>
        <v>0</v>
      </c>
      <c r="AG347" s="62">
        <f t="shared" ca="1" si="164"/>
        <v>0</v>
      </c>
    </row>
    <row r="348" spans="1:33" ht="12" customHeight="1">
      <c r="A348" s="65">
        <f t="shared" si="156"/>
        <v>47362</v>
      </c>
      <c r="B348" s="66">
        <f>Summary!B348</f>
        <v>0</v>
      </c>
      <c r="C348" s="74"/>
      <c r="D348" s="67">
        <f t="shared" si="144"/>
        <v>0</v>
      </c>
      <c r="E348" s="56">
        <f t="shared" si="145"/>
        <v>0</v>
      </c>
      <c r="F348" s="56">
        <f t="shared" ca="1" si="146"/>
        <v>0</v>
      </c>
      <c r="G348" s="68">
        <f>VLOOKUP($A348,[0]!Table,MATCH(G$4,[0]!Curves,0))</f>
        <v>0</v>
      </c>
      <c r="H348" s="69">
        <f t="shared" si="165"/>
        <v>0</v>
      </c>
      <c r="I348" s="68">
        <f t="shared" si="147"/>
        <v>0</v>
      </c>
      <c r="J348" s="68">
        <v>0</v>
      </c>
      <c r="K348" s="69">
        <f t="shared" si="157"/>
        <v>0</v>
      </c>
      <c r="L348" s="85">
        <f t="shared" si="148"/>
        <v>0</v>
      </c>
      <c r="M348" s="68" t="e">
        <f>VLOOKUP($A348,[0]!Table,MATCH(M$4,[0]!Curves,0))</f>
        <v>#N/A</v>
      </c>
      <c r="N348" s="69" t="e">
        <f t="shared" si="158"/>
        <v>#N/A</v>
      </c>
      <c r="O348" s="85" t="e">
        <f t="shared" si="149"/>
        <v>#N/A</v>
      </c>
      <c r="P348" s="60"/>
      <c r="Q348" s="85">
        <f t="shared" si="159"/>
        <v>0</v>
      </c>
      <c r="R348" s="85">
        <f t="shared" si="160"/>
        <v>0</v>
      </c>
      <c r="S348" s="85">
        <f>Summary!C348</f>
        <v>0</v>
      </c>
      <c r="T348" s="70"/>
      <c r="U348" s="22">
        <f t="shared" si="150"/>
        <v>30</v>
      </c>
      <c r="V348" s="71">
        <f t="shared" si="151"/>
        <v>47362</v>
      </c>
      <c r="W348" s="22">
        <f t="shared" ca="1" si="152"/>
        <v>10300</v>
      </c>
      <c r="X348" s="68">
        <f>VLOOKUP($A348,[0]!Table,MATCH(X$4,[0]!Curves,0))</f>
        <v>6.6023103140033401E-2</v>
      </c>
      <c r="Y348" s="72">
        <f t="shared" ca="1" si="153"/>
        <v>0.1601296749233809</v>
      </c>
      <c r="Z348" s="22">
        <f t="shared" si="154"/>
        <v>0</v>
      </c>
      <c r="AA348" s="22">
        <f t="shared" si="155"/>
        <v>0</v>
      </c>
      <c r="AB348" s="73"/>
      <c r="AC348" s="62">
        <f t="shared" ca="1" si="161"/>
        <v>0</v>
      </c>
      <c r="AE348" s="62">
        <f t="shared" ca="1" si="162"/>
        <v>0</v>
      </c>
      <c r="AF348" s="62">
        <f t="shared" ca="1" si="163"/>
        <v>0</v>
      </c>
      <c r="AG348" s="62">
        <f t="shared" ca="1" si="164"/>
        <v>0</v>
      </c>
    </row>
    <row r="349" spans="1:33" ht="12" customHeight="1">
      <c r="A349" s="65">
        <f t="shared" si="156"/>
        <v>47392</v>
      </c>
      <c r="B349" s="66">
        <f>Summary!B349</f>
        <v>0</v>
      </c>
      <c r="C349" s="74"/>
      <c r="D349" s="67">
        <f t="shared" si="144"/>
        <v>0</v>
      </c>
      <c r="E349" s="56">
        <f t="shared" si="145"/>
        <v>0</v>
      </c>
      <c r="F349" s="56">
        <f t="shared" ca="1" si="146"/>
        <v>0</v>
      </c>
      <c r="G349" s="68">
        <f>VLOOKUP($A349,[0]!Table,MATCH(G$4,[0]!Curves,0))</f>
        <v>0</v>
      </c>
      <c r="H349" s="69">
        <f t="shared" si="165"/>
        <v>0</v>
      </c>
      <c r="I349" s="68">
        <f t="shared" si="147"/>
        <v>0</v>
      </c>
      <c r="J349" s="68">
        <v>0</v>
      </c>
      <c r="K349" s="69">
        <f t="shared" si="157"/>
        <v>0</v>
      </c>
      <c r="L349" s="85">
        <f t="shared" si="148"/>
        <v>0</v>
      </c>
      <c r="M349" s="68" t="e">
        <f>VLOOKUP($A349,[0]!Table,MATCH(M$4,[0]!Curves,0))</f>
        <v>#N/A</v>
      </c>
      <c r="N349" s="69" t="e">
        <f t="shared" si="158"/>
        <v>#N/A</v>
      </c>
      <c r="O349" s="85" t="e">
        <f t="shared" si="149"/>
        <v>#N/A</v>
      </c>
      <c r="P349" s="60"/>
      <c r="Q349" s="85">
        <f t="shared" si="159"/>
        <v>0</v>
      </c>
      <c r="R349" s="85">
        <f t="shared" si="160"/>
        <v>0</v>
      </c>
      <c r="S349" s="85">
        <f>Summary!C349</f>
        <v>0</v>
      </c>
      <c r="T349" s="70"/>
      <c r="U349" s="22">
        <f t="shared" si="150"/>
        <v>31</v>
      </c>
      <c r="V349" s="71">
        <f t="shared" si="151"/>
        <v>47392</v>
      </c>
      <c r="W349" s="22">
        <f t="shared" ca="1" si="152"/>
        <v>10330</v>
      </c>
      <c r="X349" s="68">
        <f>VLOOKUP($A349,[0]!Table,MATCH(X$4,[0]!Curves,0))</f>
        <v>6.6017061684204001E-2</v>
      </c>
      <c r="Y349" s="72">
        <f t="shared" ca="1" si="153"/>
        <v>0.15930396446756387</v>
      </c>
      <c r="Z349" s="22">
        <f t="shared" si="154"/>
        <v>0</v>
      </c>
      <c r="AA349" s="22">
        <f t="shared" si="155"/>
        <v>0</v>
      </c>
      <c r="AB349" s="73"/>
      <c r="AC349" s="62">
        <f t="shared" ca="1" si="161"/>
        <v>0</v>
      </c>
      <c r="AE349" s="62">
        <f t="shared" ca="1" si="162"/>
        <v>0</v>
      </c>
      <c r="AF349" s="62">
        <f t="shared" ca="1" si="163"/>
        <v>0</v>
      </c>
      <c r="AG349" s="62">
        <f t="shared" ca="1" si="164"/>
        <v>0</v>
      </c>
    </row>
    <row r="350" spans="1:33" ht="12" customHeight="1">
      <c r="A350" s="65">
        <f t="shared" si="156"/>
        <v>47423</v>
      </c>
      <c r="B350" s="66">
        <f>Summary!B350</f>
        <v>0</v>
      </c>
      <c r="C350" s="74"/>
      <c r="D350" s="67">
        <f t="shared" si="144"/>
        <v>0</v>
      </c>
      <c r="E350" s="56">
        <f t="shared" si="145"/>
        <v>0</v>
      </c>
      <c r="F350" s="56">
        <f t="shared" ca="1" si="146"/>
        <v>0</v>
      </c>
      <c r="G350" s="68">
        <f>VLOOKUP($A350,[0]!Table,MATCH(G$4,[0]!Curves,0))</f>
        <v>0</v>
      </c>
      <c r="H350" s="69">
        <f t="shared" si="165"/>
        <v>0</v>
      </c>
      <c r="I350" s="68">
        <f t="shared" ref="I350:I369" si="166">H350</f>
        <v>0</v>
      </c>
      <c r="J350" s="68">
        <v>0</v>
      </c>
      <c r="K350" s="69">
        <f t="shared" si="157"/>
        <v>0</v>
      </c>
      <c r="L350" s="85">
        <f t="shared" ref="L350:L369" si="167">K350</f>
        <v>0</v>
      </c>
      <c r="M350" s="68" t="e">
        <f>VLOOKUP($A350,[0]!Table,MATCH(M$4,[0]!Curves,0))</f>
        <v>#N/A</v>
      </c>
      <c r="N350" s="69" t="e">
        <f t="shared" si="158"/>
        <v>#N/A</v>
      </c>
      <c r="O350" s="85" t="e">
        <f t="shared" ref="O350:O369" si="168">N350</f>
        <v>#N/A</v>
      </c>
      <c r="P350" s="60"/>
      <c r="Q350" s="85">
        <f t="shared" si="159"/>
        <v>0</v>
      </c>
      <c r="R350" s="85">
        <f t="shared" si="160"/>
        <v>0</v>
      </c>
      <c r="S350" s="85">
        <f>Summary!C350</f>
        <v>0</v>
      </c>
      <c r="T350" s="70"/>
      <c r="U350" s="22">
        <f t="shared" si="150"/>
        <v>30</v>
      </c>
      <c r="V350" s="71">
        <f t="shared" si="151"/>
        <v>47423</v>
      </c>
      <c r="W350" s="22">
        <f t="shared" ca="1" si="152"/>
        <v>10361</v>
      </c>
      <c r="X350" s="68">
        <f>VLOOKUP($A350,[0]!Table,MATCH(X$4,[0]!Curves,0))</f>
        <v>6.6010818846526001E-2</v>
      </c>
      <c r="Y350" s="72">
        <f t="shared" ca="1" si="153"/>
        <v>0.15845536312161726</v>
      </c>
      <c r="Z350" s="22">
        <f t="shared" si="154"/>
        <v>0</v>
      </c>
      <c r="AA350" s="22">
        <f t="shared" si="155"/>
        <v>0</v>
      </c>
      <c r="AB350" s="73"/>
      <c r="AC350" s="62">
        <f t="shared" ca="1" si="161"/>
        <v>0</v>
      </c>
      <c r="AE350" s="62">
        <f t="shared" ca="1" si="162"/>
        <v>0</v>
      </c>
      <c r="AF350" s="62">
        <f t="shared" ca="1" si="163"/>
        <v>0</v>
      </c>
      <c r="AG350" s="62">
        <f t="shared" ca="1" si="164"/>
        <v>0</v>
      </c>
    </row>
    <row r="351" spans="1:33" ht="12" customHeight="1">
      <c r="A351" s="65">
        <f t="shared" si="156"/>
        <v>47453</v>
      </c>
      <c r="B351" s="66">
        <f>Summary!B351</f>
        <v>0</v>
      </c>
      <c r="C351" s="74"/>
      <c r="D351" s="67">
        <f t="shared" si="144"/>
        <v>0</v>
      </c>
      <c r="E351" s="56">
        <f t="shared" si="145"/>
        <v>0</v>
      </c>
      <c r="F351" s="56">
        <f t="shared" ca="1" si="146"/>
        <v>0</v>
      </c>
      <c r="G351" s="68">
        <f>VLOOKUP($A351,[0]!Table,MATCH(G$4,[0]!Curves,0))</f>
        <v>0</v>
      </c>
      <c r="H351" s="69">
        <f t="shared" si="165"/>
        <v>0</v>
      </c>
      <c r="I351" s="68">
        <f t="shared" si="166"/>
        <v>0</v>
      </c>
      <c r="J351" s="68">
        <v>0</v>
      </c>
      <c r="K351" s="69">
        <f t="shared" si="157"/>
        <v>0</v>
      </c>
      <c r="L351" s="85">
        <f t="shared" si="167"/>
        <v>0</v>
      </c>
      <c r="M351" s="68" t="e">
        <f>VLOOKUP($A351,[0]!Table,MATCH(M$4,[0]!Curves,0))</f>
        <v>#N/A</v>
      </c>
      <c r="N351" s="69" t="e">
        <f t="shared" si="158"/>
        <v>#N/A</v>
      </c>
      <c r="O351" s="85" t="e">
        <f t="shared" si="168"/>
        <v>#N/A</v>
      </c>
      <c r="P351" s="60"/>
      <c r="Q351" s="85">
        <f t="shared" si="159"/>
        <v>0</v>
      </c>
      <c r="R351" s="85">
        <f t="shared" si="160"/>
        <v>0</v>
      </c>
      <c r="S351" s="85">
        <f>Summary!C351</f>
        <v>0</v>
      </c>
      <c r="T351" s="70"/>
      <c r="U351" s="22">
        <f t="shared" si="150"/>
        <v>31</v>
      </c>
      <c r="V351" s="71">
        <f t="shared" si="151"/>
        <v>47453</v>
      </c>
      <c r="W351" s="22">
        <f t="shared" ca="1" si="152"/>
        <v>10391</v>
      </c>
      <c r="X351" s="68">
        <f>VLOOKUP($A351,[0]!Table,MATCH(X$4,[0]!Curves,0))</f>
        <v>6.6004777390721095E-2</v>
      </c>
      <c r="Y351" s="72">
        <f t="shared" ca="1" si="153"/>
        <v>0.15763859437127625</v>
      </c>
      <c r="Z351" s="22">
        <f t="shared" si="154"/>
        <v>0</v>
      </c>
      <c r="AA351" s="22">
        <f t="shared" si="155"/>
        <v>0</v>
      </c>
      <c r="AB351" s="73"/>
      <c r="AC351" s="62">
        <f t="shared" ca="1" si="161"/>
        <v>0</v>
      </c>
      <c r="AE351" s="62">
        <f t="shared" ca="1" si="162"/>
        <v>0</v>
      </c>
      <c r="AF351" s="62">
        <f t="shared" ca="1" si="163"/>
        <v>0</v>
      </c>
      <c r="AG351" s="62">
        <f t="shared" ca="1" si="164"/>
        <v>0</v>
      </c>
    </row>
    <row r="352" spans="1:33" ht="12" customHeight="1">
      <c r="A352" s="65">
        <f t="shared" si="156"/>
        <v>47484</v>
      </c>
      <c r="B352" s="66">
        <f>Summary!B352</f>
        <v>0</v>
      </c>
      <c r="C352" s="74"/>
      <c r="D352" s="67">
        <f t="shared" si="144"/>
        <v>0</v>
      </c>
      <c r="E352" s="56">
        <f t="shared" si="145"/>
        <v>0</v>
      </c>
      <c r="F352" s="56">
        <f t="shared" ca="1" si="146"/>
        <v>0</v>
      </c>
      <c r="G352" s="68">
        <f>VLOOKUP($A352,[0]!Table,MATCH(G$4,[0]!Curves,0))</f>
        <v>0</v>
      </c>
      <c r="H352" s="69">
        <f t="shared" si="165"/>
        <v>0</v>
      </c>
      <c r="I352" s="68">
        <f t="shared" si="166"/>
        <v>0</v>
      </c>
      <c r="J352" s="68">
        <v>0</v>
      </c>
      <c r="K352" s="69">
        <f t="shared" si="157"/>
        <v>0</v>
      </c>
      <c r="L352" s="85">
        <f t="shared" si="167"/>
        <v>0</v>
      </c>
      <c r="M352" s="68" t="e">
        <f>VLOOKUP($A352,[0]!Table,MATCH(M$4,[0]!Curves,0))</f>
        <v>#N/A</v>
      </c>
      <c r="N352" s="69" t="e">
        <f t="shared" si="158"/>
        <v>#N/A</v>
      </c>
      <c r="O352" s="85" t="e">
        <f t="shared" si="168"/>
        <v>#N/A</v>
      </c>
      <c r="P352" s="60"/>
      <c r="Q352" s="85">
        <f t="shared" si="159"/>
        <v>0</v>
      </c>
      <c r="R352" s="85">
        <f t="shared" si="160"/>
        <v>0</v>
      </c>
      <c r="S352" s="85">
        <f>Summary!C352</f>
        <v>0</v>
      </c>
      <c r="T352" s="70"/>
      <c r="U352" s="22">
        <f t="shared" si="150"/>
        <v>31</v>
      </c>
      <c r="V352" s="71">
        <f t="shared" si="151"/>
        <v>47484</v>
      </c>
      <c r="W352" s="22">
        <f t="shared" ca="1" si="152"/>
        <v>10422</v>
      </c>
      <c r="X352" s="68">
        <f>VLOOKUP($A352,[0]!Table,MATCH(X$4,[0]!Curves,0))</f>
        <v>6.5998534553068505E-2</v>
      </c>
      <c r="Y352" s="72">
        <f t="shared" ca="1" si="153"/>
        <v>0.15679918101220175</v>
      </c>
      <c r="Z352" s="22">
        <f t="shared" si="154"/>
        <v>0</v>
      </c>
      <c r="AA352" s="22">
        <f t="shared" si="155"/>
        <v>0</v>
      </c>
      <c r="AB352" s="73"/>
      <c r="AC352" s="62">
        <f t="shared" ca="1" si="161"/>
        <v>0</v>
      </c>
      <c r="AE352" s="62">
        <f t="shared" ca="1" si="162"/>
        <v>0</v>
      </c>
      <c r="AF352" s="62">
        <f t="shared" ca="1" si="163"/>
        <v>0</v>
      </c>
      <c r="AG352" s="62">
        <f t="shared" ca="1" si="164"/>
        <v>0</v>
      </c>
    </row>
    <row r="353" spans="1:33" ht="12" customHeight="1">
      <c r="A353" s="65">
        <f t="shared" si="156"/>
        <v>47515</v>
      </c>
      <c r="B353" s="66">
        <f>Summary!B353</f>
        <v>0</v>
      </c>
      <c r="C353" s="74"/>
      <c r="D353" s="67">
        <f t="shared" si="144"/>
        <v>0</v>
      </c>
      <c r="E353" s="56">
        <f t="shared" si="145"/>
        <v>0</v>
      </c>
      <c r="F353" s="56">
        <f t="shared" ca="1" si="146"/>
        <v>0</v>
      </c>
      <c r="G353" s="68">
        <f>VLOOKUP($A353,[0]!Table,MATCH(G$4,[0]!Curves,0))</f>
        <v>0</v>
      </c>
      <c r="H353" s="69">
        <f t="shared" si="165"/>
        <v>0</v>
      </c>
      <c r="I353" s="68">
        <f t="shared" si="166"/>
        <v>0</v>
      </c>
      <c r="J353" s="68">
        <v>0</v>
      </c>
      <c r="K353" s="69">
        <f t="shared" si="157"/>
        <v>0</v>
      </c>
      <c r="L353" s="85">
        <f t="shared" si="167"/>
        <v>0</v>
      </c>
      <c r="M353" s="68" t="e">
        <f>VLOOKUP($A353,[0]!Table,MATCH(M$4,[0]!Curves,0))</f>
        <v>#N/A</v>
      </c>
      <c r="N353" s="69" t="e">
        <f t="shared" si="158"/>
        <v>#N/A</v>
      </c>
      <c r="O353" s="85" t="e">
        <f t="shared" si="168"/>
        <v>#N/A</v>
      </c>
      <c r="P353" s="60"/>
      <c r="Q353" s="85">
        <f t="shared" si="159"/>
        <v>0</v>
      </c>
      <c r="R353" s="85">
        <f t="shared" si="160"/>
        <v>0</v>
      </c>
      <c r="S353" s="85">
        <f>Summary!C353</f>
        <v>0</v>
      </c>
      <c r="T353" s="70"/>
      <c r="U353" s="22">
        <f t="shared" si="150"/>
        <v>28</v>
      </c>
      <c r="V353" s="71">
        <f t="shared" si="151"/>
        <v>47515</v>
      </c>
      <c r="W353" s="22">
        <f t="shared" ca="1" si="152"/>
        <v>10453</v>
      </c>
      <c r="X353" s="68">
        <f>VLOOKUP($A353,[0]!Table,MATCH(X$4,[0]!Curves,0))</f>
        <v>6.5992291715429197E-2</v>
      </c>
      <c r="Y353" s="72">
        <f t="shared" ca="1" si="153"/>
        <v>0.15596439754160399</v>
      </c>
      <c r="Z353" s="22">
        <f t="shared" si="154"/>
        <v>0</v>
      </c>
      <c r="AA353" s="22">
        <f t="shared" si="155"/>
        <v>0</v>
      </c>
      <c r="AB353" s="73"/>
      <c r="AC353" s="62">
        <f t="shared" ca="1" si="161"/>
        <v>0</v>
      </c>
      <c r="AE353" s="62">
        <f t="shared" ca="1" si="162"/>
        <v>0</v>
      </c>
      <c r="AF353" s="62">
        <f t="shared" ca="1" si="163"/>
        <v>0</v>
      </c>
      <c r="AG353" s="62">
        <f t="shared" ca="1" si="164"/>
        <v>0</v>
      </c>
    </row>
    <row r="354" spans="1:33" ht="12" customHeight="1">
      <c r="A354" s="65">
        <f t="shared" si="156"/>
        <v>47543</v>
      </c>
      <c r="B354" s="66">
        <f>Summary!B354</f>
        <v>0</v>
      </c>
      <c r="C354" s="74"/>
      <c r="D354" s="67">
        <f t="shared" si="144"/>
        <v>0</v>
      </c>
      <c r="E354" s="56">
        <f t="shared" si="145"/>
        <v>0</v>
      </c>
      <c r="F354" s="56">
        <f t="shared" ca="1" si="146"/>
        <v>0</v>
      </c>
      <c r="G354" s="68">
        <f>VLOOKUP($A354,[0]!Table,MATCH(G$4,[0]!Curves,0))</f>
        <v>0</v>
      </c>
      <c r="H354" s="69">
        <f t="shared" si="165"/>
        <v>0</v>
      </c>
      <c r="I354" s="68">
        <f t="shared" si="166"/>
        <v>0</v>
      </c>
      <c r="J354" s="68">
        <v>0</v>
      </c>
      <c r="K354" s="69">
        <f t="shared" si="157"/>
        <v>0</v>
      </c>
      <c r="L354" s="85">
        <f t="shared" si="167"/>
        <v>0</v>
      </c>
      <c r="M354" s="68" t="e">
        <f>VLOOKUP($A354,[0]!Table,MATCH(M$4,[0]!Curves,0))</f>
        <v>#N/A</v>
      </c>
      <c r="N354" s="69" t="e">
        <f t="shared" si="158"/>
        <v>#N/A</v>
      </c>
      <c r="O354" s="85" t="e">
        <f t="shared" si="168"/>
        <v>#N/A</v>
      </c>
      <c r="P354" s="60"/>
      <c r="Q354" s="85">
        <f t="shared" si="159"/>
        <v>0</v>
      </c>
      <c r="R354" s="85">
        <f t="shared" si="160"/>
        <v>0</v>
      </c>
      <c r="S354" s="85">
        <f>Summary!C354</f>
        <v>0</v>
      </c>
      <c r="T354" s="70"/>
      <c r="U354" s="22">
        <f t="shared" si="150"/>
        <v>31</v>
      </c>
      <c r="V354" s="71">
        <f t="shared" si="151"/>
        <v>47543</v>
      </c>
      <c r="W354" s="22">
        <f t="shared" ca="1" si="152"/>
        <v>10481</v>
      </c>
      <c r="X354" s="68">
        <f>VLOOKUP($A354,[0]!Table,MATCH(X$4,[0]!Curves,0))</f>
        <v>6.5986653023378597E-2</v>
      </c>
      <c r="Y354" s="72">
        <f t="shared" ca="1" si="153"/>
        <v>0.15521435712902701</v>
      </c>
      <c r="Z354" s="22">
        <f t="shared" si="154"/>
        <v>0</v>
      </c>
      <c r="AA354" s="22">
        <f t="shared" si="155"/>
        <v>0</v>
      </c>
      <c r="AB354" s="73"/>
      <c r="AC354" s="62">
        <f t="shared" ca="1" si="161"/>
        <v>0</v>
      </c>
      <c r="AE354" s="62">
        <f t="shared" ca="1" si="162"/>
        <v>0</v>
      </c>
      <c r="AF354" s="62">
        <f t="shared" ca="1" si="163"/>
        <v>0</v>
      </c>
      <c r="AG354" s="62">
        <f t="shared" ca="1" si="164"/>
        <v>0</v>
      </c>
    </row>
    <row r="355" spans="1:33" ht="12" customHeight="1">
      <c r="A355" s="65">
        <f t="shared" si="156"/>
        <v>47574</v>
      </c>
      <c r="B355" s="66">
        <f>Summary!B355</f>
        <v>0</v>
      </c>
      <c r="C355" s="74"/>
      <c r="D355" s="67">
        <f t="shared" si="144"/>
        <v>0</v>
      </c>
      <c r="E355" s="56">
        <f t="shared" si="145"/>
        <v>0</v>
      </c>
      <c r="F355" s="56">
        <f t="shared" ca="1" si="146"/>
        <v>0</v>
      </c>
      <c r="G355" s="68">
        <f>VLOOKUP($A355,[0]!Table,MATCH(G$4,[0]!Curves,0))</f>
        <v>0</v>
      </c>
      <c r="H355" s="69">
        <f t="shared" si="165"/>
        <v>0</v>
      </c>
      <c r="I355" s="68">
        <f t="shared" si="166"/>
        <v>0</v>
      </c>
      <c r="J355" s="68">
        <v>0</v>
      </c>
      <c r="K355" s="69">
        <f t="shared" si="157"/>
        <v>0</v>
      </c>
      <c r="L355" s="85">
        <f t="shared" si="167"/>
        <v>0</v>
      </c>
      <c r="M355" s="68" t="e">
        <f>VLOOKUP($A355,[0]!Table,MATCH(M$4,[0]!Curves,0))</f>
        <v>#N/A</v>
      </c>
      <c r="N355" s="69" t="e">
        <f t="shared" si="158"/>
        <v>#N/A</v>
      </c>
      <c r="O355" s="85" t="e">
        <f t="shared" si="168"/>
        <v>#N/A</v>
      </c>
      <c r="P355" s="60"/>
      <c r="Q355" s="85">
        <f t="shared" si="159"/>
        <v>0</v>
      </c>
      <c r="R355" s="85">
        <f t="shared" si="160"/>
        <v>0</v>
      </c>
      <c r="S355" s="85">
        <f>Summary!C355</f>
        <v>0</v>
      </c>
      <c r="T355" s="70"/>
      <c r="U355" s="22">
        <f t="shared" si="150"/>
        <v>30</v>
      </c>
      <c r="V355" s="71">
        <f t="shared" si="151"/>
        <v>47574</v>
      </c>
      <c r="W355" s="22">
        <f t="shared" ca="1" si="152"/>
        <v>10512</v>
      </c>
      <c r="X355" s="68">
        <f>VLOOKUP($A355,[0]!Table,MATCH(X$4,[0]!Curves,0))</f>
        <v>6.5980410185764199E-2</v>
      </c>
      <c r="Y355" s="72">
        <f t="shared" ca="1" si="153"/>
        <v>0.1543883126913532</v>
      </c>
      <c r="Z355" s="22">
        <f t="shared" si="154"/>
        <v>0</v>
      </c>
      <c r="AA355" s="22">
        <f t="shared" si="155"/>
        <v>0</v>
      </c>
      <c r="AB355" s="73"/>
      <c r="AC355" s="62">
        <f t="shared" ca="1" si="161"/>
        <v>0</v>
      </c>
      <c r="AE355" s="62">
        <f t="shared" ca="1" si="162"/>
        <v>0</v>
      </c>
      <c r="AF355" s="62">
        <f t="shared" ca="1" si="163"/>
        <v>0</v>
      </c>
      <c r="AG355" s="62">
        <f t="shared" ca="1" si="164"/>
        <v>0</v>
      </c>
    </row>
    <row r="356" spans="1:33" ht="12" customHeight="1">
      <c r="A356" s="65">
        <f t="shared" si="156"/>
        <v>47604</v>
      </c>
      <c r="B356" s="66">
        <f>Summary!B356</f>
        <v>0</v>
      </c>
      <c r="C356" s="74"/>
      <c r="D356" s="67">
        <f t="shared" si="144"/>
        <v>0</v>
      </c>
      <c r="E356" s="56">
        <f t="shared" si="145"/>
        <v>0</v>
      </c>
      <c r="F356" s="56">
        <f t="shared" ca="1" si="146"/>
        <v>0</v>
      </c>
      <c r="G356" s="68">
        <f>VLOOKUP($A356,[0]!Table,MATCH(G$4,[0]!Curves,0))</f>
        <v>0</v>
      </c>
      <c r="H356" s="69">
        <f t="shared" si="165"/>
        <v>0</v>
      </c>
      <c r="I356" s="68">
        <f t="shared" si="166"/>
        <v>0</v>
      </c>
      <c r="J356" s="68">
        <v>0</v>
      </c>
      <c r="K356" s="69">
        <f t="shared" si="157"/>
        <v>0</v>
      </c>
      <c r="L356" s="85">
        <f t="shared" si="167"/>
        <v>0</v>
      </c>
      <c r="M356" s="68" t="e">
        <f>VLOOKUP($A356,[0]!Table,MATCH(M$4,[0]!Curves,0))</f>
        <v>#N/A</v>
      </c>
      <c r="N356" s="69" t="e">
        <f t="shared" si="158"/>
        <v>#N/A</v>
      </c>
      <c r="O356" s="85" t="e">
        <f t="shared" si="168"/>
        <v>#N/A</v>
      </c>
      <c r="P356" s="60"/>
      <c r="Q356" s="85">
        <f t="shared" si="159"/>
        <v>0</v>
      </c>
      <c r="R356" s="85">
        <f t="shared" si="160"/>
        <v>0</v>
      </c>
      <c r="S356" s="85">
        <f>Summary!C356</f>
        <v>0</v>
      </c>
      <c r="T356" s="70"/>
      <c r="U356" s="22">
        <f t="shared" si="150"/>
        <v>31</v>
      </c>
      <c r="V356" s="71">
        <f t="shared" si="151"/>
        <v>47604</v>
      </c>
      <c r="W356" s="22">
        <f t="shared" ca="1" si="152"/>
        <v>10542</v>
      </c>
      <c r="X356" s="68">
        <f>VLOOKUP($A356,[0]!Table,MATCH(X$4,[0]!Curves,0))</f>
        <v>6.5974368730019994E-2</v>
      </c>
      <c r="Y356" s="72">
        <f t="shared" ca="1" si="153"/>
        <v>0.15359325093154683</v>
      </c>
      <c r="Z356" s="22">
        <f t="shared" si="154"/>
        <v>0</v>
      </c>
      <c r="AA356" s="22">
        <f t="shared" si="155"/>
        <v>0</v>
      </c>
      <c r="AB356" s="73"/>
      <c r="AC356" s="62">
        <f t="shared" ca="1" si="161"/>
        <v>0</v>
      </c>
      <c r="AE356" s="62">
        <f t="shared" ca="1" si="162"/>
        <v>0</v>
      </c>
      <c r="AF356" s="62">
        <f t="shared" ca="1" si="163"/>
        <v>0</v>
      </c>
      <c r="AG356" s="62">
        <f t="shared" ca="1" si="164"/>
        <v>0</v>
      </c>
    </row>
    <row r="357" spans="1:33" ht="12" customHeight="1">
      <c r="A357" s="65">
        <f t="shared" si="156"/>
        <v>47635</v>
      </c>
      <c r="B357" s="66">
        <f>Summary!B357</f>
        <v>0</v>
      </c>
      <c r="C357" s="74"/>
      <c r="D357" s="67">
        <f t="shared" si="144"/>
        <v>0</v>
      </c>
      <c r="E357" s="56">
        <f t="shared" si="145"/>
        <v>0</v>
      </c>
      <c r="F357" s="56">
        <f t="shared" ca="1" si="146"/>
        <v>0</v>
      </c>
      <c r="G357" s="68">
        <f>VLOOKUP($A357,[0]!Table,MATCH(G$4,[0]!Curves,0))</f>
        <v>0</v>
      </c>
      <c r="H357" s="69">
        <f t="shared" si="165"/>
        <v>0</v>
      </c>
      <c r="I357" s="68">
        <f t="shared" si="166"/>
        <v>0</v>
      </c>
      <c r="J357" s="68">
        <v>0</v>
      </c>
      <c r="K357" s="69">
        <f t="shared" si="157"/>
        <v>0</v>
      </c>
      <c r="L357" s="85">
        <f t="shared" si="167"/>
        <v>0</v>
      </c>
      <c r="M357" s="68" t="e">
        <f>VLOOKUP($A357,[0]!Table,MATCH(M$4,[0]!Curves,0))</f>
        <v>#N/A</v>
      </c>
      <c r="N357" s="69" t="e">
        <f t="shared" si="158"/>
        <v>#N/A</v>
      </c>
      <c r="O357" s="85" t="e">
        <f t="shared" si="168"/>
        <v>#N/A</v>
      </c>
      <c r="P357" s="60"/>
      <c r="Q357" s="85">
        <f t="shared" si="159"/>
        <v>0</v>
      </c>
      <c r="R357" s="85">
        <f t="shared" si="160"/>
        <v>0</v>
      </c>
      <c r="S357" s="85">
        <f>Summary!C357</f>
        <v>0</v>
      </c>
      <c r="T357" s="70"/>
      <c r="U357" s="22">
        <f t="shared" si="150"/>
        <v>30</v>
      </c>
      <c r="V357" s="71">
        <f t="shared" si="151"/>
        <v>47635</v>
      </c>
      <c r="W357" s="22">
        <f t="shared" ca="1" si="152"/>
        <v>10573</v>
      </c>
      <c r="X357" s="68">
        <f>VLOOKUP($A357,[0]!Table,MATCH(X$4,[0]!Curves,0))</f>
        <v>6.5968125892430507E-2</v>
      </c>
      <c r="Y357" s="72">
        <f t="shared" ca="1" si="153"/>
        <v>0.1527761425103695</v>
      </c>
      <c r="Z357" s="22">
        <f t="shared" si="154"/>
        <v>0</v>
      </c>
      <c r="AA357" s="22">
        <f t="shared" si="155"/>
        <v>0</v>
      </c>
      <c r="AB357" s="73"/>
      <c r="AC357" s="62">
        <f t="shared" ca="1" si="161"/>
        <v>0</v>
      </c>
      <c r="AE357" s="62">
        <f t="shared" ca="1" si="162"/>
        <v>0</v>
      </c>
      <c r="AF357" s="62">
        <f t="shared" ca="1" si="163"/>
        <v>0</v>
      </c>
      <c r="AG357" s="62">
        <f t="shared" ca="1" si="164"/>
        <v>0</v>
      </c>
    </row>
    <row r="358" spans="1:33" ht="12" customHeight="1">
      <c r="A358" s="65">
        <f t="shared" si="156"/>
        <v>47665</v>
      </c>
      <c r="B358" s="66">
        <f>Summary!B358</f>
        <v>0</v>
      </c>
      <c r="C358" s="74"/>
      <c r="D358" s="67">
        <f t="shared" si="144"/>
        <v>0</v>
      </c>
      <c r="E358" s="56">
        <f t="shared" si="145"/>
        <v>0</v>
      </c>
      <c r="F358" s="56">
        <f t="shared" ca="1" si="146"/>
        <v>0</v>
      </c>
      <c r="G358" s="68">
        <f>VLOOKUP($A358,[0]!Table,MATCH(G$4,[0]!Curves,0))</f>
        <v>0</v>
      </c>
      <c r="H358" s="69">
        <f t="shared" si="165"/>
        <v>0</v>
      </c>
      <c r="I358" s="68">
        <f t="shared" si="166"/>
        <v>0</v>
      </c>
      <c r="J358" s="68">
        <v>0</v>
      </c>
      <c r="K358" s="69">
        <f t="shared" si="157"/>
        <v>0</v>
      </c>
      <c r="L358" s="85">
        <f t="shared" si="167"/>
        <v>0</v>
      </c>
      <c r="M358" s="68" t="e">
        <f>VLOOKUP($A358,[0]!Table,MATCH(M$4,[0]!Curves,0))</f>
        <v>#N/A</v>
      </c>
      <c r="N358" s="69" t="e">
        <f t="shared" si="158"/>
        <v>#N/A</v>
      </c>
      <c r="O358" s="85" t="e">
        <f t="shared" si="168"/>
        <v>#N/A</v>
      </c>
      <c r="P358" s="60"/>
      <c r="Q358" s="85">
        <f t="shared" si="159"/>
        <v>0</v>
      </c>
      <c r="R358" s="85">
        <f t="shared" si="160"/>
        <v>0</v>
      </c>
      <c r="S358" s="85">
        <f>Summary!C358</f>
        <v>0</v>
      </c>
      <c r="T358" s="70"/>
      <c r="U358" s="22">
        <f t="shared" si="150"/>
        <v>31</v>
      </c>
      <c r="V358" s="71">
        <f t="shared" si="151"/>
        <v>47665</v>
      </c>
      <c r="W358" s="22">
        <f t="shared" ca="1" si="152"/>
        <v>10603</v>
      </c>
      <c r="X358" s="68">
        <f>VLOOKUP($A358,[0]!Table,MATCH(X$4,[0]!Curves,0))</f>
        <v>6.5962084436710797E-2</v>
      </c>
      <c r="Y358" s="72">
        <f t="shared" ca="1" si="153"/>
        <v>0.15198968009628275</v>
      </c>
      <c r="Z358" s="22">
        <f t="shared" si="154"/>
        <v>0</v>
      </c>
      <c r="AA358" s="22">
        <f t="shared" si="155"/>
        <v>0</v>
      </c>
      <c r="AB358" s="73"/>
      <c r="AC358" s="62">
        <f t="shared" ca="1" si="161"/>
        <v>0</v>
      </c>
      <c r="AE358" s="62">
        <f t="shared" ca="1" si="162"/>
        <v>0</v>
      </c>
      <c r="AF358" s="62">
        <f t="shared" ca="1" si="163"/>
        <v>0</v>
      </c>
      <c r="AG358" s="62">
        <f t="shared" ca="1" si="164"/>
        <v>0</v>
      </c>
    </row>
    <row r="359" spans="1:33" ht="12" customHeight="1">
      <c r="A359" s="65">
        <f t="shared" si="156"/>
        <v>47696</v>
      </c>
      <c r="B359" s="66">
        <f>Summary!B359</f>
        <v>0</v>
      </c>
      <c r="C359" s="74"/>
      <c r="D359" s="67">
        <f t="shared" si="144"/>
        <v>0</v>
      </c>
      <c r="E359" s="56">
        <f t="shared" si="145"/>
        <v>0</v>
      </c>
      <c r="F359" s="56">
        <f t="shared" ca="1" si="146"/>
        <v>0</v>
      </c>
      <c r="G359" s="68">
        <f>VLOOKUP($A359,[0]!Table,MATCH(G$4,[0]!Curves,0))</f>
        <v>0</v>
      </c>
      <c r="H359" s="69">
        <f t="shared" si="165"/>
        <v>0</v>
      </c>
      <c r="I359" s="68">
        <f t="shared" si="166"/>
        <v>0</v>
      </c>
      <c r="J359" s="68">
        <v>0</v>
      </c>
      <c r="K359" s="69">
        <f t="shared" si="157"/>
        <v>0</v>
      </c>
      <c r="L359" s="85">
        <f t="shared" si="167"/>
        <v>0</v>
      </c>
      <c r="M359" s="68" t="e">
        <f>VLOOKUP($A359,[0]!Table,MATCH(M$4,[0]!Curves,0))</f>
        <v>#N/A</v>
      </c>
      <c r="N359" s="69" t="e">
        <f t="shared" si="158"/>
        <v>#N/A</v>
      </c>
      <c r="O359" s="85" t="e">
        <f t="shared" si="168"/>
        <v>#N/A</v>
      </c>
      <c r="P359" s="60"/>
      <c r="Q359" s="85">
        <f t="shared" si="159"/>
        <v>0</v>
      </c>
      <c r="R359" s="85">
        <f t="shared" si="160"/>
        <v>0</v>
      </c>
      <c r="S359" s="85">
        <f>Summary!C359</f>
        <v>0</v>
      </c>
      <c r="T359" s="70"/>
      <c r="U359" s="22">
        <f t="shared" si="150"/>
        <v>31</v>
      </c>
      <c r="V359" s="71">
        <f t="shared" si="151"/>
        <v>47696</v>
      </c>
      <c r="W359" s="22">
        <f t="shared" ca="1" si="152"/>
        <v>10634</v>
      </c>
      <c r="X359" s="68">
        <f>VLOOKUP($A359,[0]!Table,MATCH(X$4,[0]!Curves,0))</f>
        <v>6.5955841599146595E-2</v>
      </c>
      <c r="Y359" s="72">
        <f t="shared" ca="1" si="153"/>
        <v>0.15118140792958429</v>
      </c>
      <c r="Z359" s="22">
        <f t="shared" si="154"/>
        <v>0</v>
      </c>
      <c r="AA359" s="22">
        <f t="shared" si="155"/>
        <v>0</v>
      </c>
      <c r="AB359" s="73"/>
      <c r="AC359" s="62">
        <f t="shared" ca="1" si="161"/>
        <v>0</v>
      </c>
      <c r="AE359" s="62">
        <f t="shared" ca="1" si="162"/>
        <v>0</v>
      </c>
      <c r="AF359" s="62">
        <f t="shared" ca="1" si="163"/>
        <v>0</v>
      </c>
      <c r="AG359" s="62">
        <f t="shared" ca="1" si="164"/>
        <v>0</v>
      </c>
    </row>
    <row r="360" spans="1:33" ht="12" customHeight="1">
      <c r="A360" s="65">
        <f t="shared" si="156"/>
        <v>47727</v>
      </c>
      <c r="B360" s="66">
        <f>Summary!B360</f>
        <v>0</v>
      </c>
      <c r="C360" s="74"/>
      <c r="D360" s="67">
        <f t="shared" si="144"/>
        <v>0</v>
      </c>
      <c r="E360" s="56">
        <f t="shared" si="145"/>
        <v>0</v>
      </c>
      <c r="F360" s="56">
        <f t="shared" ca="1" si="146"/>
        <v>0</v>
      </c>
      <c r="G360" s="68">
        <f>VLOOKUP($A360,[0]!Table,MATCH(G$4,[0]!Curves,0))</f>
        <v>0</v>
      </c>
      <c r="H360" s="69">
        <f t="shared" si="165"/>
        <v>0</v>
      </c>
      <c r="I360" s="68">
        <f t="shared" si="166"/>
        <v>0</v>
      </c>
      <c r="J360" s="68">
        <v>0</v>
      </c>
      <c r="K360" s="69">
        <f t="shared" si="157"/>
        <v>0</v>
      </c>
      <c r="L360" s="85">
        <f t="shared" si="167"/>
        <v>0</v>
      </c>
      <c r="M360" s="68" t="e">
        <f>VLOOKUP($A360,[0]!Table,MATCH(M$4,[0]!Curves,0))</f>
        <v>#N/A</v>
      </c>
      <c r="N360" s="69" t="e">
        <f t="shared" si="158"/>
        <v>#N/A</v>
      </c>
      <c r="O360" s="85" t="e">
        <f t="shared" si="168"/>
        <v>#N/A</v>
      </c>
      <c r="P360" s="60"/>
      <c r="Q360" s="85">
        <f t="shared" si="159"/>
        <v>0</v>
      </c>
      <c r="R360" s="85">
        <f t="shared" si="160"/>
        <v>0</v>
      </c>
      <c r="S360" s="85">
        <f>Summary!C360</f>
        <v>0</v>
      </c>
      <c r="T360" s="70"/>
      <c r="U360" s="22">
        <f t="shared" si="150"/>
        <v>30</v>
      </c>
      <c r="V360" s="71">
        <f t="shared" si="151"/>
        <v>47727</v>
      </c>
      <c r="W360" s="22">
        <f t="shared" ca="1" si="152"/>
        <v>10665</v>
      </c>
      <c r="X360" s="68">
        <f>VLOOKUP($A360,[0]!Table,MATCH(X$4,[0]!Curves,0))</f>
        <v>6.5949598761595701E-2</v>
      </c>
      <c r="Y360" s="72">
        <f t="shared" ca="1" si="153"/>
        <v>0.15037758845438354</v>
      </c>
      <c r="Z360" s="22">
        <f t="shared" si="154"/>
        <v>0</v>
      </c>
      <c r="AA360" s="22">
        <f t="shared" si="155"/>
        <v>0</v>
      </c>
      <c r="AB360" s="73"/>
      <c r="AC360" s="62">
        <f t="shared" ca="1" si="161"/>
        <v>0</v>
      </c>
      <c r="AE360" s="62">
        <f t="shared" ca="1" si="162"/>
        <v>0</v>
      </c>
      <c r="AF360" s="62">
        <f t="shared" ca="1" si="163"/>
        <v>0</v>
      </c>
      <c r="AG360" s="62">
        <f t="shared" ca="1" si="164"/>
        <v>0</v>
      </c>
    </row>
    <row r="361" spans="1:33" ht="12" customHeight="1">
      <c r="A361" s="65">
        <f t="shared" si="156"/>
        <v>47757</v>
      </c>
      <c r="B361" s="66">
        <f>Summary!B361</f>
        <v>0</v>
      </c>
      <c r="C361" s="74"/>
      <c r="D361" s="67">
        <f t="shared" si="144"/>
        <v>0</v>
      </c>
      <c r="E361" s="56">
        <f t="shared" si="145"/>
        <v>0</v>
      </c>
      <c r="F361" s="56">
        <f t="shared" ca="1" si="146"/>
        <v>0</v>
      </c>
      <c r="G361" s="68">
        <f>VLOOKUP($A361,[0]!Table,MATCH(G$4,[0]!Curves,0))</f>
        <v>0</v>
      </c>
      <c r="H361" s="69">
        <f t="shared" si="165"/>
        <v>0</v>
      </c>
      <c r="I361" s="68">
        <f t="shared" si="166"/>
        <v>0</v>
      </c>
      <c r="J361" s="68">
        <v>0</v>
      </c>
      <c r="K361" s="69">
        <f t="shared" si="157"/>
        <v>0</v>
      </c>
      <c r="L361" s="85">
        <f t="shared" si="167"/>
        <v>0</v>
      </c>
      <c r="M361" s="68" t="e">
        <f>VLOOKUP($A361,[0]!Table,MATCH(M$4,[0]!Curves,0))</f>
        <v>#N/A</v>
      </c>
      <c r="N361" s="69" t="e">
        <f t="shared" si="158"/>
        <v>#N/A</v>
      </c>
      <c r="O361" s="85" t="e">
        <f t="shared" si="168"/>
        <v>#N/A</v>
      </c>
      <c r="P361" s="60"/>
      <c r="Q361" s="85">
        <f t="shared" si="159"/>
        <v>0</v>
      </c>
      <c r="R361" s="85">
        <f t="shared" si="160"/>
        <v>0</v>
      </c>
      <c r="S361" s="85">
        <f>Summary!C361</f>
        <v>0</v>
      </c>
      <c r="T361" s="70"/>
      <c r="U361" s="22">
        <f t="shared" si="150"/>
        <v>31</v>
      </c>
      <c r="V361" s="71">
        <f t="shared" si="151"/>
        <v>47757</v>
      </c>
      <c r="W361" s="22">
        <f t="shared" ca="1" si="152"/>
        <v>10695</v>
      </c>
      <c r="X361" s="68">
        <f>VLOOKUP($A361,[0]!Table,MATCH(X$4,[0]!Curves,0))</f>
        <v>6.5943557305913697E-2</v>
      </c>
      <c r="Y361" s="72">
        <f t="shared" ca="1" si="153"/>
        <v>0.14960391434551085</v>
      </c>
      <c r="Z361" s="22">
        <f t="shared" si="154"/>
        <v>0</v>
      </c>
      <c r="AA361" s="22">
        <f t="shared" si="155"/>
        <v>0</v>
      </c>
      <c r="AB361" s="73"/>
      <c r="AC361" s="62">
        <f t="shared" ca="1" si="161"/>
        <v>0</v>
      </c>
      <c r="AE361" s="62">
        <f t="shared" ca="1" si="162"/>
        <v>0</v>
      </c>
      <c r="AF361" s="62">
        <f t="shared" ca="1" si="163"/>
        <v>0</v>
      </c>
      <c r="AG361" s="62">
        <f t="shared" ca="1" si="164"/>
        <v>0</v>
      </c>
    </row>
    <row r="362" spans="1:33" ht="12" customHeight="1">
      <c r="A362" s="65">
        <f t="shared" si="156"/>
        <v>47788</v>
      </c>
      <c r="B362" s="66">
        <f>Summary!B362</f>
        <v>0</v>
      </c>
      <c r="C362" s="74"/>
      <c r="D362" s="67">
        <f t="shared" si="144"/>
        <v>0</v>
      </c>
      <c r="E362" s="56">
        <f t="shared" si="145"/>
        <v>0</v>
      </c>
      <c r="F362" s="56">
        <f t="shared" ca="1" si="146"/>
        <v>0</v>
      </c>
      <c r="G362" s="68">
        <f>VLOOKUP($A362,[0]!Table,MATCH(G$4,[0]!Curves,0))</f>
        <v>0</v>
      </c>
      <c r="H362" s="69">
        <f t="shared" si="165"/>
        <v>0</v>
      </c>
      <c r="I362" s="68">
        <f t="shared" si="166"/>
        <v>0</v>
      </c>
      <c r="J362" s="68">
        <v>0</v>
      </c>
      <c r="K362" s="69">
        <f t="shared" si="157"/>
        <v>0</v>
      </c>
      <c r="L362" s="85">
        <f t="shared" si="167"/>
        <v>0</v>
      </c>
      <c r="M362" s="68" t="e">
        <f>VLOOKUP($A362,[0]!Table,MATCH(M$4,[0]!Curves,0))</f>
        <v>#N/A</v>
      </c>
      <c r="N362" s="69" t="e">
        <f t="shared" si="158"/>
        <v>#N/A</v>
      </c>
      <c r="O362" s="85" t="e">
        <f t="shared" si="168"/>
        <v>#N/A</v>
      </c>
      <c r="P362" s="60"/>
      <c r="Q362" s="85">
        <f t="shared" si="159"/>
        <v>0</v>
      </c>
      <c r="R362" s="85">
        <f t="shared" si="160"/>
        <v>0</v>
      </c>
      <c r="S362" s="85">
        <f>Summary!C362</f>
        <v>0</v>
      </c>
      <c r="T362" s="70"/>
      <c r="U362" s="22">
        <f t="shared" si="150"/>
        <v>30</v>
      </c>
      <c r="V362" s="71">
        <f t="shared" si="151"/>
        <v>47788</v>
      </c>
      <c r="W362" s="22">
        <f t="shared" ca="1" si="152"/>
        <v>10726</v>
      </c>
      <c r="X362" s="68">
        <f>VLOOKUP($A362,[0]!Table,MATCH(X$4,[0]!Curves,0))</f>
        <v>6.59373144683877E-2</v>
      </c>
      <c r="Y362" s="72">
        <f t="shared" ca="1" si="153"/>
        <v>0.14880878282760143</v>
      </c>
      <c r="Z362" s="22">
        <f t="shared" si="154"/>
        <v>0</v>
      </c>
      <c r="AA362" s="22">
        <f t="shared" si="155"/>
        <v>0</v>
      </c>
      <c r="AB362" s="73"/>
      <c r="AC362" s="62">
        <f t="shared" ca="1" si="161"/>
        <v>0</v>
      </c>
      <c r="AE362" s="62">
        <f t="shared" ca="1" si="162"/>
        <v>0</v>
      </c>
      <c r="AF362" s="62">
        <f t="shared" ca="1" si="163"/>
        <v>0</v>
      </c>
      <c r="AG362" s="62">
        <f t="shared" ca="1" si="164"/>
        <v>0</v>
      </c>
    </row>
    <row r="363" spans="1:33" ht="12" customHeight="1">
      <c r="A363" s="65">
        <f t="shared" si="156"/>
        <v>47818</v>
      </c>
      <c r="B363" s="66">
        <f>Summary!B363</f>
        <v>0</v>
      </c>
      <c r="C363" s="74"/>
      <c r="D363" s="67">
        <f t="shared" si="144"/>
        <v>0</v>
      </c>
      <c r="E363" s="56">
        <f t="shared" si="145"/>
        <v>0</v>
      </c>
      <c r="F363" s="56">
        <f t="shared" ca="1" si="146"/>
        <v>0</v>
      </c>
      <c r="G363" s="68">
        <f>VLOOKUP($A363,[0]!Table,MATCH(G$4,[0]!Curves,0))</f>
        <v>0</v>
      </c>
      <c r="H363" s="69">
        <f t="shared" si="165"/>
        <v>0</v>
      </c>
      <c r="I363" s="68">
        <f t="shared" si="166"/>
        <v>0</v>
      </c>
      <c r="J363" s="68">
        <v>0</v>
      </c>
      <c r="K363" s="69">
        <f t="shared" si="157"/>
        <v>0</v>
      </c>
      <c r="L363" s="85">
        <f t="shared" si="167"/>
        <v>0</v>
      </c>
      <c r="M363" s="68" t="e">
        <f>VLOOKUP($A363,[0]!Table,MATCH(M$4,[0]!Curves,0))</f>
        <v>#N/A</v>
      </c>
      <c r="N363" s="69" t="e">
        <f t="shared" si="158"/>
        <v>#N/A</v>
      </c>
      <c r="O363" s="85" t="e">
        <f t="shared" si="168"/>
        <v>#N/A</v>
      </c>
      <c r="P363" s="60"/>
      <c r="Q363" s="85">
        <f t="shared" si="159"/>
        <v>0</v>
      </c>
      <c r="R363" s="85">
        <f t="shared" si="160"/>
        <v>0</v>
      </c>
      <c r="S363" s="85">
        <f>Summary!C363</f>
        <v>0</v>
      </c>
      <c r="T363" s="70"/>
      <c r="U363" s="22">
        <f t="shared" si="150"/>
        <v>31</v>
      </c>
      <c r="V363" s="71">
        <f t="shared" si="151"/>
        <v>47818</v>
      </c>
      <c r="W363" s="22">
        <f t="shared" ca="1" si="152"/>
        <v>10756</v>
      </c>
      <c r="X363" s="68">
        <f>VLOOKUP($A363,[0]!Table,MATCH(X$4,[0]!Curves,0))</f>
        <v>6.5931273012729705E-2</v>
      </c>
      <c r="Y363" s="72">
        <f t="shared" ca="1" si="153"/>
        <v>0.1480434693899583</v>
      </c>
      <c r="Z363" s="22">
        <f t="shared" si="154"/>
        <v>0</v>
      </c>
      <c r="AA363" s="22">
        <f t="shared" si="155"/>
        <v>0</v>
      </c>
      <c r="AB363" s="73"/>
      <c r="AC363" s="62">
        <f t="shared" ca="1" si="161"/>
        <v>0</v>
      </c>
      <c r="AE363" s="62">
        <f t="shared" ca="1" si="162"/>
        <v>0</v>
      </c>
      <c r="AF363" s="62">
        <f t="shared" ca="1" si="163"/>
        <v>0</v>
      </c>
      <c r="AG363" s="62">
        <f t="shared" ca="1" si="164"/>
        <v>0</v>
      </c>
    </row>
    <row r="364" spans="1:33" ht="12" customHeight="1">
      <c r="A364" s="65">
        <f t="shared" si="156"/>
        <v>47849</v>
      </c>
      <c r="B364" s="66">
        <f>Summary!B364</f>
        <v>0</v>
      </c>
      <c r="C364" s="74"/>
      <c r="D364" s="67">
        <f t="shared" si="144"/>
        <v>0</v>
      </c>
      <c r="E364" s="56">
        <f t="shared" si="145"/>
        <v>0</v>
      </c>
      <c r="F364" s="56">
        <f t="shared" ca="1" si="146"/>
        <v>0</v>
      </c>
      <c r="G364" s="68">
        <f>VLOOKUP($A364,[0]!Table,MATCH(G$4,[0]!Curves,0))</f>
        <v>0</v>
      </c>
      <c r="H364" s="69">
        <f t="shared" si="165"/>
        <v>0</v>
      </c>
      <c r="I364" s="68">
        <f t="shared" si="166"/>
        <v>0</v>
      </c>
      <c r="J364" s="68">
        <v>0</v>
      </c>
      <c r="K364" s="69">
        <f t="shared" si="157"/>
        <v>0</v>
      </c>
      <c r="L364" s="85">
        <f t="shared" si="167"/>
        <v>0</v>
      </c>
      <c r="M364" s="68" t="e">
        <f>VLOOKUP($A364,[0]!Table,MATCH(M$4,[0]!Curves,0))</f>
        <v>#N/A</v>
      </c>
      <c r="N364" s="69" t="e">
        <f t="shared" si="158"/>
        <v>#N/A</v>
      </c>
      <c r="O364" s="85" t="e">
        <f t="shared" si="168"/>
        <v>#N/A</v>
      </c>
      <c r="P364" s="60"/>
      <c r="Q364" s="85">
        <f t="shared" si="159"/>
        <v>0</v>
      </c>
      <c r="R364" s="85">
        <f t="shared" si="160"/>
        <v>0</v>
      </c>
      <c r="S364" s="85">
        <f>Summary!C364</f>
        <v>0</v>
      </c>
      <c r="T364" s="70"/>
      <c r="U364" s="22">
        <f t="shared" si="150"/>
        <v>31</v>
      </c>
      <c r="V364" s="71">
        <f t="shared" si="151"/>
        <v>47849</v>
      </c>
      <c r="W364" s="22">
        <f t="shared" ca="1" si="152"/>
        <v>10787</v>
      </c>
      <c r="X364" s="68">
        <f>VLOOKUP($A364,[0]!Table,MATCH(X$4,[0]!Curves,0))</f>
        <v>6.5931273012729705E-2</v>
      </c>
      <c r="Y364" s="72">
        <f t="shared" ca="1" si="153"/>
        <v>0.14723064777368988</v>
      </c>
      <c r="Z364" s="22">
        <f t="shared" si="154"/>
        <v>0</v>
      </c>
      <c r="AA364" s="22">
        <f t="shared" si="155"/>
        <v>0</v>
      </c>
      <c r="AB364" s="73"/>
      <c r="AC364" s="62">
        <f t="shared" ca="1" si="161"/>
        <v>0</v>
      </c>
      <c r="AE364" s="62">
        <f t="shared" ca="1" si="162"/>
        <v>0</v>
      </c>
      <c r="AF364" s="62">
        <f t="shared" ca="1" si="163"/>
        <v>0</v>
      </c>
      <c r="AG364" s="62">
        <f t="shared" ca="1" si="164"/>
        <v>0</v>
      </c>
    </row>
    <row r="365" spans="1:33" ht="12" customHeight="1">
      <c r="A365" s="65">
        <f t="shared" si="156"/>
        <v>47880</v>
      </c>
      <c r="B365" s="66">
        <f>Summary!B365</f>
        <v>0</v>
      </c>
      <c r="C365" s="74"/>
      <c r="D365" s="67">
        <f t="shared" si="144"/>
        <v>0</v>
      </c>
      <c r="E365" s="56">
        <f t="shared" si="145"/>
        <v>0</v>
      </c>
      <c r="F365" s="56">
        <f t="shared" ca="1" si="146"/>
        <v>0</v>
      </c>
      <c r="G365" s="68">
        <f>VLOOKUP($A365,[0]!Table,MATCH(G$4,[0]!Curves,0))</f>
        <v>0</v>
      </c>
      <c r="H365" s="69">
        <f t="shared" si="165"/>
        <v>0</v>
      </c>
      <c r="I365" s="68">
        <f t="shared" si="166"/>
        <v>0</v>
      </c>
      <c r="J365" s="68">
        <v>0</v>
      </c>
      <c r="K365" s="69">
        <f t="shared" si="157"/>
        <v>0</v>
      </c>
      <c r="L365" s="85">
        <f t="shared" si="167"/>
        <v>0</v>
      </c>
      <c r="M365" s="68" t="e">
        <f>VLOOKUP($A365,[0]!Table,MATCH(M$4,[0]!Curves,0))</f>
        <v>#N/A</v>
      </c>
      <c r="N365" s="69" t="e">
        <f t="shared" si="158"/>
        <v>#N/A</v>
      </c>
      <c r="O365" s="85" t="e">
        <f t="shared" si="168"/>
        <v>#N/A</v>
      </c>
      <c r="P365" s="60"/>
      <c r="Q365" s="85">
        <f t="shared" si="159"/>
        <v>0</v>
      </c>
      <c r="R365" s="85">
        <f t="shared" si="160"/>
        <v>0</v>
      </c>
      <c r="S365" s="85">
        <f>Summary!C365</f>
        <v>0</v>
      </c>
      <c r="T365" s="70"/>
      <c r="U365" s="22">
        <f t="shared" si="150"/>
        <v>28</v>
      </c>
      <c r="V365" s="71">
        <f t="shared" si="151"/>
        <v>47880</v>
      </c>
      <c r="W365" s="22">
        <f t="shared" ca="1" si="152"/>
        <v>10818</v>
      </c>
      <c r="X365" s="68">
        <f>VLOOKUP($A365,[0]!Table,MATCH(X$4,[0]!Curves,0))</f>
        <v>6.5931273012729705E-2</v>
      </c>
      <c r="Y365" s="72">
        <f t="shared" ca="1" si="153"/>
        <v>0.14642228889382319</v>
      </c>
      <c r="Z365" s="22">
        <f t="shared" si="154"/>
        <v>0</v>
      </c>
      <c r="AA365" s="22">
        <f t="shared" si="155"/>
        <v>0</v>
      </c>
      <c r="AB365" s="73"/>
      <c r="AC365" s="62">
        <f t="shared" ca="1" si="161"/>
        <v>0</v>
      </c>
      <c r="AE365" s="62">
        <f t="shared" ca="1" si="162"/>
        <v>0</v>
      </c>
      <c r="AF365" s="62">
        <f t="shared" ca="1" si="163"/>
        <v>0</v>
      </c>
      <c r="AG365" s="62">
        <f t="shared" ca="1" si="164"/>
        <v>0</v>
      </c>
    </row>
    <row r="366" spans="1:33" ht="12" customHeight="1">
      <c r="A366" s="65">
        <f t="shared" si="156"/>
        <v>47908</v>
      </c>
      <c r="B366" s="66">
        <f>Summary!B366</f>
        <v>0</v>
      </c>
      <c r="C366" s="74"/>
      <c r="D366" s="67">
        <f t="shared" si="144"/>
        <v>0</v>
      </c>
      <c r="E366" s="56">
        <f t="shared" si="145"/>
        <v>0</v>
      </c>
      <c r="F366" s="56">
        <f t="shared" ca="1" si="146"/>
        <v>0</v>
      </c>
      <c r="G366" s="68">
        <f>VLOOKUP($A366,[0]!Table,MATCH(G$4,[0]!Curves,0))</f>
        <v>0</v>
      </c>
      <c r="H366" s="69">
        <f t="shared" si="165"/>
        <v>0</v>
      </c>
      <c r="I366" s="68">
        <f t="shared" si="166"/>
        <v>0</v>
      </c>
      <c r="J366" s="68">
        <v>0</v>
      </c>
      <c r="K366" s="69">
        <f t="shared" si="157"/>
        <v>0</v>
      </c>
      <c r="L366" s="85">
        <f t="shared" si="167"/>
        <v>0</v>
      </c>
      <c r="M366" s="68" t="e">
        <f>VLOOKUP($A366,[0]!Table,MATCH(M$4,[0]!Curves,0))</f>
        <v>#N/A</v>
      </c>
      <c r="N366" s="69" t="e">
        <f t="shared" si="158"/>
        <v>#N/A</v>
      </c>
      <c r="O366" s="85" t="e">
        <f t="shared" si="168"/>
        <v>#N/A</v>
      </c>
      <c r="P366" s="60"/>
      <c r="Q366" s="85">
        <f t="shared" si="159"/>
        <v>0</v>
      </c>
      <c r="R366" s="85">
        <f t="shared" si="160"/>
        <v>0</v>
      </c>
      <c r="S366" s="85">
        <f>Summary!C366</f>
        <v>0</v>
      </c>
      <c r="T366" s="70"/>
      <c r="U366" s="22">
        <f t="shared" si="150"/>
        <v>31</v>
      </c>
      <c r="V366" s="71">
        <f t="shared" si="151"/>
        <v>47908</v>
      </c>
      <c r="W366" s="22">
        <f t="shared" ca="1" si="152"/>
        <v>10846</v>
      </c>
      <c r="X366" s="68">
        <f>VLOOKUP($A366,[0]!Table,MATCH(X$4,[0]!Curves,0))</f>
        <v>6.5931273012729705E-2</v>
      </c>
      <c r="Y366" s="72">
        <f t="shared" ca="1" si="153"/>
        <v>0.1456959737261746</v>
      </c>
      <c r="Z366" s="22">
        <f t="shared" si="154"/>
        <v>0</v>
      </c>
      <c r="AA366" s="22">
        <f t="shared" si="155"/>
        <v>0</v>
      </c>
      <c r="AB366" s="73"/>
      <c r="AC366" s="62">
        <f t="shared" ca="1" si="161"/>
        <v>0</v>
      </c>
      <c r="AE366" s="62">
        <f t="shared" ca="1" si="162"/>
        <v>0</v>
      </c>
      <c r="AF366" s="62">
        <f t="shared" ca="1" si="163"/>
        <v>0</v>
      </c>
      <c r="AG366" s="62">
        <f t="shared" ca="1" si="164"/>
        <v>0</v>
      </c>
    </row>
    <row r="367" spans="1:33" ht="12" customHeight="1">
      <c r="A367" s="65">
        <f t="shared" si="156"/>
        <v>47939</v>
      </c>
      <c r="B367" s="66">
        <f>Summary!B367</f>
        <v>0</v>
      </c>
      <c r="C367" s="74"/>
      <c r="D367" s="67">
        <f t="shared" si="144"/>
        <v>0</v>
      </c>
      <c r="E367" s="56">
        <f t="shared" si="145"/>
        <v>0</v>
      </c>
      <c r="F367" s="56">
        <f t="shared" ca="1" si="146"/>
        <v>0</v>
      </c>
      <c r="G367" s="68">
        <f>VLOOKUP($A367,[0]!Table,MATCH(G$4,[0]!Curves,0))</f>
        <v>0</v>
      </c>
      <c r="H367" s="69">
        <f t="shared" si="165"/>
        <v>0</v>
      </c>
      <c r="I367" s="68">
        <f t="shared" si="166"/>
        <v>0</v>
      </c>
      <c r="J367" s="68">
        <v>0</v>
      </c>
      <c r="K367" s="69">
        <f t="shared" si="157"/>
        <v>0</v>
      </c>
      <c r="L367" s="85">
        <f t="shared" si="167"/>
        <v>0</v>
      </c>
      <c r="M367" s="68" t="e">
        <f>VLOOKUP($A367,[0]!Table,MATCH(M$4,[0]!Curves,0))</f>
        <v>#N/A</v>
      </c>
      <c r="N367" s="69" t="e">
        <f t="shared" si="158"/>
        <v>#N/A</v>
      </c>
      <c r="O367" s="85" t="e">
        <f t="shared" si="168"/>
        <v>#N/A</v>
      </c>
      <c r="P367" s="60"/>
      <c r="Q367" s="85">
        <f t="shared" si="159"/>
        <v>0</v>
      </c>
      <c r="R367" s="85">
        <f t="shared" si="160"/>
        <v>0</v>
      </c>
      <c r="S367" s="85">
        <f>Summary!C367</f>
        <v>0</v>
      </c>
      <c r="T367" s="70"/>
      <c r="U367" s="22">
        <f t="shared" si="150"/>
        <v>30</v>
      </c>
      <c r="V367" s="71">
        <f t="shared" si="151"/>
        <v>47939</v>
      </c>
      <c r="W367" s="22">
        <f t="shared" ca="1" si="152"/>
        <v>10877</v>
      </c>
      <c r="X367" s="68">
        <f>VLOOKUP($A367,[0]!Table,MATCH(X$4,[0]!Curves,0))</f>
        <v>6.5931273012729705E-2</v>
      </c>
      <c r="Y367" s="72">
        <f t="shared" ca="1" si="153"/>
        <v>0.14489604085959223</v>
      </c>
      <c r="Z367" s="22">
        <f t="shared" si="154"/>
        <v>0</v>
      </c>
      <c r="AA367" s="22">
        <f t="shared" si="155"/>
        <v>0</v>
      </c>
      <c r="AB367" s="73"/>
      <c r="AC367" s="62">
        <f t="shared" ca="1" si="161"/>
        <v>0</v>
      </c>
      <c r="AE367" s="62">
        <f t="shared" ca="1" si="162"/>
        <v>0</v>
      </c>
      <c r="AF367" s="62">
        <f t="shared" ca="1" si="163"/>
        <v>0</v>
      </c>
      <c r="AG367" s="62">
        <f t="shared" ca="1" si="164"/>
        <v>0</v>
      </c>
    </row>
    <row r="368" spans="1:33" ht="12" customHeight="1">
      <c r="A368" s="65">
        <f t="shared" si="156"/>
        <v>47969</v>
      </c>
      <c r="B368" s="66">
        <f>Summary!B368</f>
        <v>0</v>
      </c>
      <c r="C368" s="74"/>
      <c r="D368" s="67">
        <f t="shared" si="144"/>
        <v>0</v>
      </c>
      <c r="E368" s="56">
        <f t="shared" si="145"/>
        <v>0</v>
      </c>
      <c r="F368" s="56">
        <f t="shared" ca="1" si="146"/>
        <v>0</v>
      </c>
      <c r="G368" s="68">
        <f>VLOOKUP($A368,[0]!Table,MATCH(G$4,[0]!Curves,0))</f>
        <v>0</v>
      </c>
      <c r="H368" s="69">
        <f t="shared" si="165"/>
        <v>0</v>
      </c>
      <c r="I368" s="68">
        <f t="shared" si="166"/>
        <v>0</v>
      </c>
      <c r="J368" s="68">
        <v>0</v>
      </c>
      <c r="K368" s="69">
        <f t="shared" si="157"/>
        <v>0</v>
      </c>
      <c r="L368" s="85">
        <f t="shared" si="167"/>
        <v>0</v>
      </c>
      <c r="M368" s="68" t="e">
        <f>VLOOKUP($A368,[0]!Table,MATCH(M$4,[0]!Curves,0))</f>
        <v>#N/A</v>
      </c>
      <c r="N368" s="69" t="e">
        <f t="shared" si="158"/>
        <v>#N/A</v>
      </c>
      <c r="O368" s="85" t="e">
        <f t="shared" si="168"/>
        <v>#N/A</v>
      </c>
      <c r="P368" s="60"/>
      <c r="Q368" s="85">
        <f t="shared" si="159"/>
        <v>0</v>
      </c>
      <c r="R368" s="85">
        <f t="shared" si="160"/>
        <v>0</v>
      </c>
      <c r="S368" s="85">
        <f>Summary!C368</f>
        <v>0</v>
      </c>
      <c r="T368" s="70"/>
      <c r="U368" s="22">
        <f t="shared" si="150"/>
        <v>31</v>
      </c>
      <c r="V368" s="71">
        <f t="shared" si="151"/>
        <v>47969</v>
      </c>
      <c r="W368" s="22">
        <f t="shared" ca="1" si="152"/>
        <v>10907</v>
      </c>
      <c r="X368" s="68">
        <f>VLOOKUP($A368,[0]!Table,MATCH(X$4,[0]!Curves,0))</f>
        <v>6.5931273012729705E-2</v>
      </c>
      <c r="Y368" s="72">
        <f t="shared" ca="1" si="153"/>
        <v>0.14412609426828588</v>
      </c>
      <c r="Z368" s="22">
        <f t="shared" si="154"/>
        <v>0</v>
      </c>
      <c r="AA368" s="22">
        <f t="shared" si="155"/>
        <v>0</v>
      </c>
      <c r="AB368" s="73"/>
      <c r="AC368" s="62">
        <f t="shared" ca="1" si="161"/>
        <v>0</v>
      </c>
      <c r="AE368" s="62">
        <f t="shared" ca="1" si="162"/>
        <v>0</v>
      </c>
      <c r="AF368" s="62">
        <f t="shared" ca="1" si="163"/>
        <v>0</v>
      </c>
      <c r="AG368" s="62">
        <f t="shared" ca="1" si="164"/>
        <v>0</v>
      </c>
    </row>
    <row r="369" spans="1:33" ht="12" customHeight="1">
      <c r="A369" s="65">
        <f t="shared" si="156"/>
        <v>48000</v>
      </c>
      <c r="B369" s="66">
        <f>Summary!B369</f>
        <v>0</v>
      </c>
      <c r="C369" s="74"/>
      <c r="D369" s="67">
        <f t="shared" si="144"/>
        <v>0</v>
      </c>
      <c r="E369" s="56">
        <f t="shared" si="145"/>
        <v>0</v>
      </c>
      <c r="F369" s="56">
        <f t="shared" ca="1" si="146"/>
        <v>0</v>
      </c>
      <c r="G369" s="68">
        <f>VLOOKUP($A369,[0]!Table,MATCH(G$4,[0]!Curves,0))</f>
        <v>0</v>
      </c>
      <c r="H369" s="69">
        <f t="shared" si="165"/>
        <v>0</v>
      </c>
      <c r="I369" s="68">
        <f t="shared" si="166"/>
        <v>0</v>
      </c>
      <c r="J369" s="68">
        <v>0</v>
      </c>
      <c r="K369" s="69">
        <f t="shared" si="157"/>
        <v>0</v>
      </c>
      <c r="L369" s="85">
        <f t="shared" si="167"/>
        <v>0</v>
      </c>
      <c r="M369" s="68" t="e">
        <f>VLOOKUP($A369,[0]!Table,MATCH(M$4,[0]!Curves,0))</f>
        <v>#N/A</v>
      </c>
      <c r="N369" s="69" t="e">
        <f t="shared" si="158"/>
        <v>#N/A</v>
      </c>
      <c r="O369" s="85" t="e">
        <f t="shared" si="168"/>
        <v>#N/A</v>
      </c>
      <c r="P369" s="60"/>
      <c r="Q369" s="85">
        <f t="shared" si="159"/>
        <v>0</v>
      </c>
      <c r="R369" s="85">
        <f t="shared" si="160"/>
        <v>0</v>
      </c>
      <c r="S369" s="85">
        <f>Summary!C369</f>
        <v>0</v>
      </c>
      <c r="T369" s="70"/>
      <c r="U369" s="22">
        <f t="shared" si="150"/>
        <v>30</v>
      </c>
      <c r="V369" s="71">
        <f t="shared" si="151"/>
        <v>48000</v>
      </c>
      <c r="W369" s="22">
        <f t="shared" ca="1" si="152"/>
        <v>10938</v>
      </c>
      <c r="X369" s="68">
        <f>VLOOKUP($A369,[0]!Table,MATCH(X$4,[0]!Curves,0))</f>
        <v>6.5931273012729705E-2</v>
      </c>
      <c r="Y369" s="72">
        <f t="shared" ca="1" si="153"/>
        <v>0.14333478070766523</v>
      </c>
      <c r="Z369" s="22">
        <f t="shared" si="154"/>
        <v>0</v>
      </c>
      <c r="AA369" s="22">
        <f t="shared" si="155"/>
        <v>0</v>
      </c>
      <c r="AB369" s="73"/>
      <c r="AC369" s="62">
        <f t="shared" ca="1" si="161"/>
        <v>0</v>
      </c>
      <c r="AE369" s="62">
        <f t="shared" ca="1" si="162"/>
        <v>0</v>
      </c>
      <c r="AF369" s="62">
        <f t="shared" ca="1" si="163"/>
        <v>0</v>
      </c>
      <c r="AG369" s="62">
        <f t="shared" ca="1" si="164"/>
        <v>0</v>
      </c>
    </row>
    <row r="370" spans="1:33">
      <c r="A370" s="65">
        <f t="shared" si="156"/>
        <v>48030</v>
      </c>
      <c r="X370" s="68">
        <f>VLOOKUP($A370,[0]!Table,MATCH(X$4,[0]!Curves,0))</f>
        <v>6.5931273012729705E-2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70"/>
  <sheetViews>
    <sheetView zoomScale="8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D15" sqref="D15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hidden="1" customWidth="1"/>
    <col min="14" max="15" width="19.28515625" style="22" hidden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6.28515625" style="18" customWidth="1"/>
    <col min="29" max="29" width="11.85546875" style="18" bestFit="1" customWidth="1"/>
    <col min="30" max="30" width="3.85546875" style="18" customWidth="1"/>
    <col min="31" max="31" width="13.85546875" style="18" customWidth="1"/>
    <col min="32" max="33" width="14.710937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3"/>
    </row>
    <row r="2" spans="1:33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3" ht="13.5" thickBot="1">
      <c r="A3" s="31">
        <f>'Inputs-Summary'!B3</f>
        <v>37073</v>
      </c>
      <c r="B3" s="32">
        <f>'Inputs-Summary'!B4</f>
        <v>38747</v>
      </c>
      <c r="C3" s="33">
        <f ca="1">IF(WEEKDAY(TODAY())=2,TODAY()-3,TODAY()-1)</f>
        <v>37062</v>
      </c>
      <c r="D3" s="33">
        <f>'Inputs-Summary'!B5</f>
        <v>37063</v>
      </c>
      <c r="E3" s="34" t="str">
        <f>CONCATENATE(INT(Z8/12)," Y - ",Z8-INT(Z8/12)*12," M")</f>
        <v>4 Y - 7 M</v>
      </c>
      <c r="F3" s="35">
        <f>'Inputs-Summary'!B10</f>
        <v>2</v>
      </c>
      <c r="G3" s="35">
        <f>'Inputs-Summary'!B9</f>
        <v>2</v>
      </c>
      <c r="H3" s="36">
        <f>'Inputs-Summary'!B8</f>
        <v>2</v>
      </c>
      <c r="I3" s="35" t="str">
        <f>'Inputs-Summary'!B12</f>
        <v>IF-HEHUB</v>
      </c>
      <c r="J3" s="35">
        <f>'Inputs-Summary'!B13</f>
        <v>0</v>
      </c>
      <c r="K3" s="37">
        <v>0</v>
      </c>
      <c r="L3" s="38"/>
    </row>
    <row r="4" spans="1:33">
      <c r="A4" s="76"/>
      <c r="B4" s="76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0-I</v>
      </c>
      <c r="N4" s="41">
        <f>J3</f>
        <v>0</v>
      </c>
      <c r="O4" s="41">
        <f>J3</f>
        <v>0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B4" s="43"/>
      <c r="AC4" s="44" t="s">
        <v>43</v>
      </c>
      <c r="AE4" s="44" t="s">
        <v>88</v>
      </c>
      <c r="AF4" s="44" t="s">
        <v>88</v>
      </c>
      <c r="AG4" s="44" t="s">
        <v>88</v>
      </c>
    </row>
    <row r="5" spans="1:33">
      <c r="A5" s="39" t="s">
        <v>47</v>
      </c>
      <c r="B5" s="39" t="str">
        <f>IF($H$3=1,"Daily","Monthly")</f>
        <v>Monthly</v>
      </c>
      <c r="C5" s="39"/>
      <c r="D5" s="39" t="str">
        <f>IF($H$3=1,"Daily","Monthly")</f>
        <v>Monthly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B5" s="43"/>
      <c r="AC5" s="47" t="s">
        <v>86</v>
      </c>
      <c r="AE5" s="47" t="s">
        <v>89</v>
      </c>
      <c r="AF5" s="47" t="s">
        <v>89</v>
      </c>
      <c r="AG5" s="47" t="s">
        <v>89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B6" s="43"/>
      <c r="AC6" s="47" t="s">
        <v>64</v>
      </c>
      <c r="AE6" s="47" t="s">
        <v>90</v>
      </c>
      <c r="AF6" s="47" t="s">
        <v>90</v>
      </c>
      <c r="AG6" s="47" t="s">
        <v>90</v>
      </c>
    </row>
    <row r="7" spans="1:33" ht="13.5" thickBot="1">
      <c r="A7" s="52"/>
      <c r="B7" s="52"/>
      <c r="C7" s="52"/>
      <c r="D7" s="52"/>
      <c r="H7" s="89">
        <f>'Inputs-Summary'!B16</f>
        <v>0</v>
      </c>
      <c r="K7" s="89">
        <f>'Inputs-Summary'!B17</f>
        <v>0</v>
      </c>
      <c r="N7" s="89">
        <f>'Inputs-Summary'!B18</f>
        <v>0</v>
      </c>
      <c r="W7" s="53"/>
      <c r="AC7" s="54"/>
      <c r="AE7" s="112" t="s">
        <v>91</v>
      </c>
      <c r="AF7" s="112" t="s">
        <v>93</v>
      </c>
      <c r="AG7" s="112" t="s">
        <v>92</v>
      </c>
    </row>
    <row r="8" spans="1:33" ht="13.5" thickBot="1">
      <c r="A8" s="55" t="s">
        <v>65</v>
      </c>
      <c r="B8" s="56"/>
      <c r="C8" s="56"/>
      <c r="D8" s="56">
        <f>SUM(D10:D370)</f>
        <v>1065724.7399999995</v>
      </c>
      <c r="E8" s="56">
        <f>SUM(E10:E370)</f>
        <v>1065724.7399999995</v>
      </c>
      <c r="F8" s="56">
        <f ca="1">SUM(F10:F370)</f>
        <v>989138.24330643169</v>
      </c>
      <c r="G8" s="57">
        <f t="shared" ref="G8:O8" ca="1" si="0">SUMPRODUCT($F10:$F370,G10:G370)/SUM($F10:$F370)</f>
        <v>3.7965924814799488</v>
      </c>
      <c r="H8" s="57">
        <f t="shared" ca="1" si="0"/>
        <v>3.7965924814799488</v>
      </c>
      <c r="I8" s="57">
        <f t="shared" ca="1" si="0"/>
        <v>3.7965924814799488</v>
      </c>
      <c r="J8" s="57">
        <f t="shared" ca="1" si="0"/>
        <v>0</v>
      </c>
      <c r="K8" s="57">
        <f t="shared" ca="1" si="0"/>
        <v>0</v>
      </c>
      <c r="L8" s="57">
        <f t="shared" ca="1" si="0"/>
        <v>0</v>
      </c>
      <c r="M8" s="57" t="e">
        <f t="shared" ca="1" si="0"/>
        <v>#N/A</v>
      </c>
      <c r="N8" s="57" t="e">
        <f t="shared" ca="1" si="0"/>
        <v>#N/A</v>
      </c>
      <c r="O8" s="57" t="e">
        <f t="shared" ca="1" si="0"/>
        <v>#N/A</v>
      </c>
      <c r="P8" s="57"/>
      <c r="Q8" s="57">
        <f ca="1">SUMPRODUCT($F10:$F370,Q10:Q370)/SUM($F10:$F370)</f>
        <v>3.7965924814799488</v>
      </c>
      <c r="R8" s="57">
        <f ca="1">SUMPRODUCT($F10:$F370,R10:R370)/SUM($F10:$F370)</f>
        <v>3.7965924814799488</v>
      </c>
      <c r="S8" s="57">
        <f ca="1">SUMPRODUCT($F10:$F370,S10:S370)/SUM($F10:$F370)</f>
        <v>4.7549999999999981</v>
      </c>
      <c r="X8" s="58"/>
      <c r="Y8" s="59"/>
      <c r="Z8" s="60">
        <f>SUM(Z10:Z370)</f>
        <v>55</v>
      </c>
      <c r="AA8" s="60">
        <f>SUM(AA10:AA370)</f>
        <v>1676</v>
      </c>
      <c r="AB8" s="61"/>
      <c r="AC8" s="62">
        <f ca="1">SUM(AC10:AC370)</f>
        <v>947997.52924059797</v>
      </c>
      <c r="AE8" s="62">
        <f ca="1">SUM(AE10:AE370)</f>
        <v>3755354.817681483</v>
      </c>
      <c r="AF8" s="62">
        <f ca="1">SUM(AF10:AF370)</f>
        <v>3755354.817681483</v>
      </c>
      <c r="AG8" s="62">
        <f ca="1">SUM(AG10:AG370)</f>
        <v>4703352.346922081</v>
      </c>
    </row>
    <row r="9" spans="1:33">
      <c r="B9" s="63"/>
      <c r="C9" s="63"/>
      <c r="D9" s="63"/>
      <c r="E9" s="63"/>
      <c r="F9" s="63"/>
      <c r="H9" s="64"/>
      <c r="I9" s="64"/>
      <c r="J9" s="64"/>
      <c r="K9" s="84"/>
      <c r="L9" s="84"/>
      <c r="M9" s="84"/>
      <c r="N9" s="84"/>
      <c r="O9" s="84"/>
      <c r="Q9" s="84"/>
      <c r="R9" s="84"/>
      <c r="S9" s="84"/>
      <c r="Y9" s="59"/>
      <c r="AC9" s="54"/>
      <c r="AE9" s="54"/>
    </row>
    <row r="10" spans="1:33">
      <c r="A10" s="65">
        <f>A3</f>
        <v>37073</v>
      </c>
      <c r="B10" s="66">
        <f>Summary!D10</f>
        <v>41119.949999999997</v>
      </c>
      <c r="C10" s="74"/>
      <c r="D10" s="67">
        <f t="shared" ref="D10:D73" si="1">B10+C10</f>
        <v>41119.949999999997</v>
      </c>
      <c r="E10" s="56">
        <f t="shared" ref="E10:E73" si="2">IF(Z10=0,0,IF(AND(Z10=1,$H$3=1),D10*U10,IF($H$3=2,D10,"N/A")))</f>
        <v>41119.949999999997</v>
      </c>
      <c r="F10" s="56">
        <f t="shared" ref="F10:F73" ca="1" si="3">E10*Y10</f>
        <v>41070.249764942317</v>
      </c>
      <c r="G10" s="68">
        <f>VLOOKUP($A10,[0]!Table,MATCH(G$4,[0]!Curves,0))</f>
        <v>3.7470000000000003</v>
      </c>
      <c r="H10" s="69">
        <f t="shared" ref="H10:H73" si="4">G10+$H$7</f>
        <v>3.7470000000000003</v>
      </c>
      <c r="I10" s="68">
        <f t="shared" ref="I10:I73" si="5">H10</f>
        <v>3.7470000000000003</v>
      </c>
      <c r="J10" s="68">
        <v>0</v>
      </c>
      <c r="K10" s="69">
        <f t="shared" ref="K10:K73" si="6">J10+$K$7</f>
        <v>0</v>
      </c>
      <c r="L10" s="85">
        <f t="shared" ref="L10:L73" si="7">K10</f>
        <v>0</v>
      </c>
      <c r="M10" s="68" t="e">
        <f>VLOOKUP($A10,[0]!Table,MATCH(M$4,[0]!Curves,0))</f>
        <v>#N/A</v>
      </c>
      <c r="N10" s="69" t="e">
        <f t="shared" ref="N10:N73" si="8">M10+$N$7</f>
        <v>#N/A</v>
      </c>
      <c r="O10" s="85" t="e">
        <f t="shared" ref="O10:O73" si="9">N10</f>
        <v>#N/A</v>
      </c>
      <c r="P10" s="60"/>
      <c r="Q10" s="85">
        <f t="shared" ref="Q10:Q73" si="10">IF($F$3=1,M10+J10+G10,J10+G10)</f>
        <v>3.7470000000000003</v>
      </c>
      <c r="R10" s="85">
        <f t="shared" ref="R10:R73" si="11">IF($F$3=1,N10+K10+H10,K10+H10)</f>
        <v>3.7470000000000003</v>
      </c>
      <c r="S10" s="85">
        <f>Summary!E10</f>
        <v>4.7549999999999999</v>
      </c>
      <c r="T10" s="70"/>
      <c r="U10" s="22">
        <f t="shared" ref="U10:U73" si="12">A11-A10</f>
        <v>31</v>
      </c>
      <c r="V10" s="71">
        <f t="shared" ref="V10:V73" si="13">CHOOSE(F$3,A11+24,A10)</f>
        <v>37073</v>
      </c>
      <c r="W10" s="22">
        <f t="shared" ref="W10:W73" ca="1" si="14">V10-C$3</f>
        <v>11</v>
      </c>
      <c r="X10" s="68">
        <f>VLOOKUP($A10,[0]!Table,MATCH(X$4,[0]!Curves,0))</f>
        <v>4.0563304575562703E-2</v>
      </c>
      <c r="Y10" s="72">
        <f t="shared" ref="Y10:Y73" ca="1" si="15">1/(1+CHOOSE(F$3,(X11+($K$3/10000))/2,(X10+($K$3/10000))/2))^(2*W10/365.25)</f>
        <v>0.99879133522638819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B10" s="73"/>
      <c r="AC10" s="62">
        <f t="shared" ref="AC10:AC73" ca="1" si="18">(S10-R10)*F10</f>
        <v>41398.811763061836</v>
      </c>
      <c r="AE10" s="62">
        <f ca="1">Q10*$F10</f>
        <v>153890.22586923887</v>
      </c>
      <c r="AF10" s="62">
        <f ca="1">R10*$F10</f>
        <v>153890.22586923887</v>
      </c>
      <c r="AG10" s="62">
        <f ca="1">S10*$F10</f>
        <v>195289.03763230072</v>
      </c>
    </row>
    <row r="11" spans="1:33">
      <c r="A11" s="65">
        <f t="shared" ref="A11:A74" si="19">EDATE(A10,1)</f>
        <v>37104</v>
      </c>
      <c r="B11" s="66">
        <f>Summary!D11</f>
        <v>43889.49</v>
      </c>
      <c r="C11" s="74"/>
      <c r="D11" s="67">
        <f t="shared" si="1"/>
        <v>43889.49</v>
      </c>
      <c r="E11" s="56">
        <f t="shared" si="2"/>
        <v>43889.49</v>
      </c>
      <c r="F11" s="56">
        <f t="shared" ca="1" si="3"/>
        <v>43694.776930834843</v>
      </c>
      <c r="G11" s="68">
        <f>VLOOKUP($A11,[0]!Table,MATCH(G$4,[0]!Curves,0))</f>
        <v>3.81</v>
      </c>
      <c r="H11" s="69">
        <f t="shared" si="4"/>
        <v>3.81</v>
      </c>
      <c r="I11" s="68">
        <f t="shared" si="5"/>
        <v>3.81</v>
      </c>
      <c r="J11" s="68">
        <v>0</v>
      </c>
      <c r="K11" s="69">
        <f t="shared" si="6"/>
        <v>0</v>
      </c>
      <c r="L11" s="85">
        <f t="shared" si="7"/>
        <v>0</v>
      </c>
      <c r="M11" s="68" t="e">
        <f>VLOOKUP($A11,[0]!Table,MATCH(M$4,[0]!Curves,0))</f>
        <v>#N/A</v>
      </c>
      <c r="N11" s="69" t="e">
        <f t="shared" si="8"/>
        <v>#N/A</v>
      </c>
      <c r="O11" s="85" t="e">
        <f t="shared" si="9"/>
        <v>#N/A</v>
      </c>
      <c r="P11" s="60"/>
      <c r="Q11" s="85">
        <f t="shared" si="10"/>
        <v>3.81</v>
      </c>
      <c r="R11" s="85">
        <f t="shared" si="11"/>
        <v>3.81</v>
      </c>
      <c r="S11" s="85">
        <f>Summary!E11</f>
        <v>4.7549999999999999</v>
      </c>
      <c r="T11" s="70"/>
      <c r="U11" s="22">
        <f t="shared" si="12"/>
        <v>31</v>
      </c>
      <c r="V11" s="71">
        <f t="shared" si="13"/>
        <v>37104</v>
      </c>
      <c r="W11" s="22">
        <f t="shared" ca="1" si="14"/>
        <v>42</v>
      </c>
      <c r="X11" s="68">
        <f>VLOOKUP($A11,[0]!Table,MATCH(X$4,[0]!Curves,0))</f>
        <v>3.9043220195396501E-2</v>
      </c>
      <c r="Y11" s="72">
        <f t="shared" ca="1" si="15"/>
        <v>0.99556356045228245</v>
      </c>
      <c r="Z11" s="22">
        <f t="shared" si="16"/>
        <v>1</v>
      </c>
      <c r="AA11" s="22">
        <f t="shared" si="17"/>
        <v>31</v>
      </c>
      <c r="AB11" s="73"/>
      <c r="AC11" s="62">
        <f t="shared" ca="1" si="18"/>
        <v>41291.564199638917</v>
      </c>
      <c r="AE11" s="62">
        <f t="shared" ref="AE11:AE74" ca="1" si="20">Q11*F11</f>
        <v>166477.10010648076</v>
      </c>
      <c r="AF11" s="62">
        <f t="shared" ref="AF11:AF74" ca="1" si="21">R11*$F11</f>
        <v>166477.10010648076</v>
      </c>
      <c r="AG11" s="62">
        <f t="shared" ref="AG11:AG74" ca="1" si="22">S11*$F11</f>
        <v>207768.66430611967</v>
      </c>
    </row>
    <row r="12" spans="1:33">
      <c r="A12" s="65">
        <f t="shared" si="19"/>
        <v>37135</v>
      </c>
      <c r="B12" s="66">
        <f>Summary!D12</f>
        <v>42228.69</v>
      </c>
      <c r="C12" s="74"/>
      <c r="D12" s="67">
        <f t="shared" si="1"/>
        <v>42228.69</v>
      </c>
      <c r="E12" s="56">
        <f t="shared" si="2"/>
        <v>42228.69</v>
      </c>
      <c r="F12" s="56">
        <f t="shared" ca="1" si="3"/>
        <v>41907.782938335826</v>
      </c>
      <c r="G12" s="68">
        <f>VLOOKUP($A12,[0]!Table,MATCH(G$4,[0]!Curves,0))</f>
        <v>3.8530000000000002</v>
      </c>
      <c r="H12" s="69">
        <f t="shared" si="4"/>
        <v>3.8530000000000002</v>
      </c>
      <c r="I12" s="68">
        <f t="shared" si="5"/>
        <v>3.8530000000000002</v>
      </c>
      <c r="J12" s="68">
        <v>0</v>
      </c>
      <c r="K12" s="69">
        <f t="shared" si="6"/>
        <v>0</v>
      </c>
      <c r="L12" s="85">
        <f t="shared" si="7"/>
        <v>0</v>
      </c>
      <c r="M12" s="68" t="e">
        <f>VLOOKUP($A12,[0]!Table,MATCH(M$4,[0]!Curves,0))</f>
        <v>#N/A</v>
      </c>
      <c r="N12" s="69" t="e">
        <f t="shared" si="8"/>
        <v>#N/A</v>
      </c>
      <c r="O12" s="85" t="e">
        <f t="shared" si="9"/>
        <v>#N/A</v>
      </c>
      <c r="P12" s="60"/>
      <c r="Q12" s="85">
        <f t="shared" si="10"/>
        <v>3.8530000000000002</v>
      </c>
      <c r="R12" s="85">
        <f t="shared" si="11"/>
        <v>3.8530000000000002</v>
      </c>
      <c r="S12" s="85">
        <f>Summary!E12</f>
        <v>4.7549999999999999</v>
      </c>
      <c r="T12" s="70"/>
      <c r="U12" s="22">
        <f t="shared" si="12"/>
        <v>30</v>
      </c>
      <c r="V12" s="71">
        <f t="shared" si="13"/>
        <v>37135</v>
      </c>
      <c r="W12" s="22">
        <f t="shared" ca="1" si="14"/>
        <v>73</v>
      </c>
      <c r="X12" s="68">
        <f>VLOOKUP($A12,[0]!Table,MATCH(X$4,[0]!Curves,0))</f>
        <v>3.8534082140359201E-2</v>
      </c>
      <c r="Y12" s="72">
        <f t="shared" ca="1" si="15"/>
        <v>0.9924007336797761</v>
      </c>
      <c r="Z12" s="22">
        <f t="shared" si="16"/>
        <v>1</v>
      </c>
      <c r="AA12" s="22">
        <f t="shared" si="17"/>
        <v>30</v>
      </c>
      <c r="AB12" s="73"/>
      <c r="AC12" s="62">
        <f t="shared" ca="1" si="18"/>
        <v>37800.820210378901</v>
      </c>
      <c r="AE12" s="62">
        <f t="shared" ca="1" si="20"/>
        <v>161470.68766140795</v>
      </c>
      <c r="AF12" s="62">
        <f t="shared" ca="1" si="21"/>
        <v>161470.68766140795</v>
      </c>
      <c r="AG12" s="62">
        <f t="shared" ca="1" si="22"/>
        <v>199271.50787178686</v>
      </c>
    </row>
    <row r="13" spans="1:33">
      <c r="A13" s="65">
        <f t="shared" si="19"/>
        <v>37165</v>
      </c>
      <c r="B13" s="66">
        <f>Summary!D13</f>
        <v>42660.719999999994</v>
      </c>
      <c r="C13" s="74"/>
      <c r="D13" s="67">
        <f t="shared" si="1"/>
        <v>42660.719999999994</v>
      </c>
      <c r="E13" s="56">
        <f t="shared" si="2"/>
        <v>42660.719999999994</v>
      </c>
      <c r="F13" s="56">
        <f t="shared" ca="1" si="3"/>
        <v>42207.994520852393</v>
      </c>
      <c r="G13" s="68">
        <f>VLOOKUP($A13,[0]!Table,MATCH(G$4,[0]!Curves,0))</f>
        <v>3.9049999999999998</v>
      </c>
      <c r="H13" s="69">
        <f t="shared" si="4"/>
        <v>3.9049999999999998</v>
      </c>
      <c r="I13" s="68">
        <f t="shared" si="5"/>
        <v>3.9049999999999998</v>
      </c>
      <c r="J13" s="68">
        <v>0</v>
      </c>
      <c r="K13" s="69">
        <f t="shared" si="6"/>
        <v>0</v>
      </c>
      <c r="L13" s="85">
        <f t="shared" si="7"/>
        <v>0</v>
      </c>
      <c r="M13" s="68" t="e">
        <f>VLOOKUP($A13,[0]!Table,MATCH(M$4,[0]!Curves,0))</f>
        <v>#N/A</v>
      </c>
      <c r="N13" s="69" t="e">
        <f t="shared" si="8"/>
        <v>#N/A</v>
      </c>
      <c r="O13" s="85" t="e">
        <f t="shared" si="9"/>
        <v>#N/A</v>
      </c>
      <c r="P13" s="60"/>
      <c r="Q13" s="85">
        <f t="shared" si="10"/>
        <v>3.9049999999999998</v>
      </c>
      <c r="R13" s="85">
        <f t="shared" si="11"/>
        <v>3.9049999999999998</v>
      </c>
      <c r="S13" s="85">
        <f>Summary!E13</f>
        <v>4.7549999999999999</v>
      </c>
      <c r="T13" s="70"/>
      <c r="U13" s="22">
        <f t="shared" si="12"/>
        <v>31</v>
      </c>
      <c r="V13" s="71">
        <f t="shared" si="13"/>
        <v>37165</v>
      </c>
      <c r="W13" s="22">
        <f t="shared" ca="1" si="14"/>
        <v>103</v>
      </c>
      <c r="X13" s="68">
        <f>VLOOKUP($A13,[0]!Table,MATCH(X$4,[0]!Curves,0))</f>
        <v>3.8193424828718098E-2</v>
      </c>
      <c r="Y13" s="72">
        <f t="shared" ca="1" si="15"/>
        <v>0.98938776750257384</v>
      </c>
      <c r="Z13" s="22">
        <f t="shared" si="16"/>
        <v>1</v>
      </c>
      <c r="AA13" s="22">
        <f t="shared" si="17"/>
        <v>31</v>
      </c>
      <c r="AB13" s="73"/>
      <c r="AC13" s="62">
        <f t="shared" ca="1" si="18"/>
        <v>35876.795342724537</v>
      </c>
      <c r="AE13" s="62">
        <f t="shared" ca="1" si="20"/>
        <v>164822.21860392857</v>
      </c>
      <c r="AF13" s="62">
        <f t="shared" ca="1" si="21"/>
        <v>164822.21860392857</v>
      </c>
      <c r="AG13" s="62">
        <f t="shared" ca="1" si="22"/>
        <v>200699.01394665311</v>
      </c>
    </row>
    <row r="14" spans="1:33">
      <c r="A14" s="65">
        <f t="shared" si="19"/>
        <v>37196</v>
      </c>
      <c r="B14" s="66">
        <f>Summary!D14</f>
        <v>39654.120000000003</v>
      </c>
      <c r="C14" s="74"/>
      <c r="D14" s="67">
        <f t="shared" si="1"/>
        <v>39654.120000000003</v>
      </c>
      <c r="E14" s="56">
        <f t="shared" si="2"/>
        <v>39654.120000000003</v>
      </c>
      <c r="F14" s="56">
        <f t="shared" ca="1" si="3"/>
        <v>39110.27076411248</v>
      </c>
      <c r="G14" s="68">
        <f>VLOOKUP($A14,[0]!Table,MATCH(G$4,[0]!Curves,0))</f>
        <v>4.1120000000000001</v>
      </c>
      <c r="H14" s="69">
        <f t="shared" si="4"/>
        <v>4.1120000000000001</v>
      </c>
      <c r="I14" s="68">
        <f t="shared" si="5"/>
        <v>4.1120000000000001</v>
      </c>
      <c r="J14" s="68">
        <v>0</v>
      </c>
      <c r="K14" s="69">
        <f t="shared" si="6"/>
        <v>0</v>
      </c>
      <c r="L14" s="85">
        <f t="shared" si="7"/>
        <v>0</v>
      </c>
      <c r="M14" s="68" t="e">
        <f>VLOOKUP($A14,[0]!Table,MATCH(M$4,[0]!Curves,0))</f>
        <v>#N/A</v>
      </c>
      <c r="N14" s="69" t="e">
        <f t="shared" si="8"/>
        <v>#N/A</v>
      </c>
      <c r="O14" s="85" t="e">
        <f t="shared" si="9"/>
        <v>#N/A</v>
      </c>
      <c r="P14" s="60"/>
      <c r="Q14" s="85">
        <f t="shared" si="10"/>
        <v>4.1120000000000001</v>
      </c>
      <c r="R14" s="85">
        <f t="shared" si="11"/>
        <v>4.1120000000000001</v>
      </c>
      <c r="S14" s="85">
        <f>Summary!E14</f>
        <v>4.7549999999999999</v>
      </c>
      <c r="T14" s="70"/>
      <c r="U14" s="22">
        <f t="shared" si="12"/>
        <v>30</v>
      </c>
      <c r="V14" s="71">
        <f t="shared" si="13"/>
        <v>37196</v>
      </c>
      <c r="W14" s="22">
        <f t="shared" ca="1" si="14"/>
        <v>134</v>
      </c>
      <c r="X14" s="68">
        <f>VLOOKUP($A14,[0]!Table,MATCH(X$4,[0]!Curves,0))</f>
        <v>3.7998307238367598E-2</v>
      </c>
      <c r="Y14" s="72">
        <f t="shared" ca="1" si="15"/>
        <v>0.9862851770285781</v>
      </c>
      <c r="Z14" s="22">
        <f t="shared" si="16"/>
        <v>1</v>
      </c>
      <c r="AA14" s="22">
        <f t="shared" si="17"/>
        <v>30</v>
      </c>
      <c r="AB14" s="73"/>
      <c r="AC14" s="62">
        <f t="shared" ca="1" si="18"/>
        <v>25147.904101324315</v>
      </c>
      <c r="AE14" s="62">
        <f t="shared" ca="1" si="20"/>
        <v>160821.43338203052</v>
      </c>
      <c r="AF14" s="62">
        <f t="shared" ca="1" si="21"/>
        <v>160821.43338203052</v>
      </c>
      <c r="AG14" s="62">
        <f t="shared" ca="1" si="22"/>
        <v>185969.33748335484</v>
      </c>
    </row>
    <row r="15" spans="1:33">
      <c r="A15" s="65">
        <f t="shared" si="19"/>
        <v>37226</v>
      </c>
      <c r="B15" s="66">
        <f>Summary!D15</f>
        <v>37280.46</v>
      </c>
      <c r="C15" s="74"/>
      <c r="D15" s="67">
        <f t="shared" si="1"/>
        <v>37280.46</v>
      </c>
      <c r="E15" s="56">
        <f t="shared" si="2"/>
        <v>37280.46</v>
      </c>
      <c r="F15" s="56">
        <f t="shared" ca="1" si="3"/>
        <v>36658.710315941345</v>
      </c>
      <c r="G15" s="68">
        <f>VLOOKUP($A15,[0]!Table,MATCH(G$4,[0]!Curves,0))</f>
        <v>4.3150000000000004</v>
      </c>
      <c r="H15" s="69">
        <f t="shared" si="4"/>
        <v>4.3150000000000004</v>
      </c>
      <c r="I15" s="68">
        <f t="shared" si="5"/>
        <v>4.3150000000000004</v>
      </c>
      <c r="J15" s="68">
        <v>0</v>
      </c>
      <c r="K15" s="69">
        <f t="shared" si="6"/>
        <v>0</v>
      </c>
      <c r="L15" s="85">
        <f t="shared" si="7"/>
        <v>0</v>
      </c>
      <c r="M15" s="68" t="e">
        <f>VLOOKUP($A15,[0]!Table,MATCH(M$4,[0]!Curves,0))</f>
        <v>#N/A</v>
      </c>
      <c r="N15" s="69" t="e">
        <f t="shared" si="8"/>
        <v>#N/A</v>
      </c>
      <c r="O15" s="85" t="e">
        <f t="shared" si="9"/>
        <v>#N/A</v>
      </c>
      <c r="P15" s="60"/>
      <c r="Q15" s="85">
        <f t="shared" si="10"/>
        <v>4.3150000000000004</v>
      </c>
      <c r="R15" s="85">
        <f t="shared" si="11"/>
        <v>4.3150000000000004</v>
      </c>
      <c r="S15" s="85">
        <f>Summary!E15</f>
        <v>4.7549999999999999</v>
      </c>
      <c r="T15" s="70"/>
      <c r="U15" s="22">
        <f t="shared" si="12"/>
        <v>31</v>
      </c>
      <c r="V15" s="71">
        <f t="shared" si="13"/>
        <v>37226</v>
      </c>
      <c r="W15" s="22">
        <f t="shared" ca="1" si="14"/>
        <v>164</v>
      </c>
      <c r="X15" s="68">
        <f>VLOOKUP($A15,[0]!Table,MATCH(X$4,[0]!Curves,0))</f>
        <v>3.7809483776009199E-2</v>
      </c>
      <c r="Y15" s="72">
        <f t="shared" ca="1" si="15"/>
        <v>0.98332237091337782</v>
      </c>
      <c r="Z15" s="22">
        <f t="shared" si="16"/>
        <v>1</v>
      </c>
      <c r="AA15" s="22">
        <f t="shared" si="17"/>
        <v>31</v>
      </c>
      <c r="AB15" s="73"/>
      <c r="AC15" s="62">
        <f t="shared" ca="1" si="18"/>
        <v>16129.832539014174</v>
      </c>
      <c r="AE15" s="62">
        <f t="shared" ca="1" si="20"/>
        <v>158182.33501328691</v>
      </c>
      <c r="AF15" s="62">
        <f t="shared" ca="1" si="21"/>
        <v>158182.33501328691</v>
      </c>
      <c r="AG15" s="62">
        <f t="shared" ca="1" si="22"/>
        <v>174312.16755230111</v>
      </c>
    </row>
    <row r="16" spans="1:33">
      <c r="A16" s="65">
        <f t="shared" si="19"/>
        <v>37257</v>
      </c>
      <c r="B16" s="66">
        <f>Summary!D16</f>
        <v>34591.11</v>
      </c>
      <c r="C16" s="74"/>
      <c r="D16" s="67">
        <f t="shared" si="1"/>
        <v>34591.11</v>
      </c>
      <c r="E16" s="56">
        <f t="shared" si="2"/>
        <v>34591.11</v>
      </c>
      <c r="F16" s="56">
        <f t="shared" ca="1" si="3"/>
        <v>33906.525170007524</v>
      </c>
      <c r="G16" s="68">
        <f>VLOOKUP($A16,[0]!Table,MATCH(G$4,[0]!Curves,0))</f>
        <v>4.3820000000000006</v>
      </c>
      <c r="H16" s="69">
        <f t="shared" si="4"/>
        <v>4.3820000000000006</v>
      </c>
      <c r="I16" s="68">
        <f t="shared" si="5"/>
        <v>4.3820000000000006</v>
      </c>
      <c r="J16" s="68">
        <v>0</v>
      </c>
      <c r="K16" s="69">
        <f t="shared" si="6"/>
        <v>0</v>
      </c>
      <c r="L16" s="85">
        <f t="shared" si="7"/>
        <v>0</v>
      </c>
      <c r="M16" s="68" t="e">
        <f>VLOOKUP($A16,[0]!Table,MATCH(M$4,[0]!Curves,0))</f>
        <v>#N/A</v>
      </c>
      <c r="N16" s="69" t="e">
        <f t="shared" si="8"/>
        <v>#N/A</v>
      </c>
      <c r="O16" s="85" t="e">
        <f t="shared" si="9"/>
        <v>#N/A</v>
      </c>
      <c r="P16" s="60"/>
      <c r="Q16" s="85">
        <f t="shared" si="10"/>
        <v>4.3820000000000006</v>
      </c>
      <c r="R16" s="85">
        <f t="shared" si="11"/>
        <v>4.3820000000000006</v>
      </c>
      <c r="S16" s="85">
        <f>Summary!E16</f>
        <v>4.7549999999999999</v>
      </c>
      <c r="T16" s="70"/>
      <c r="U16" s="22">
        <f t="shared" si="12"/>
        <v>31</v>
      </c>
      <c r="V16" s="71">
        <f t="shared" si="13"/>
        <v>37257</v>
      </c>
      <c r="W16" s="22">
        <f t="shared" ca="1" si="14"/>
        <v>195</v>
      </c>
      <c r="X16" s="68">
        <f>VLOOKUP($A16,[0]!Table,MATCH(X$4,[0]!Curves,0))</f>
        <v>3.7794034035292197E-2</v>
      </c>
      <c r="Y16" s="72">
        <f t="shared" ca="1" si="15"/>
        <v>0.98020922630142604</v>
      </c>
      <c r="Z16" s="22">
        <f t="shared" si="16"/>
        <v>1</v>
      </c>
      <c r="AA16" s="22">
        <f t="shared" si="17"/>
        <v>31</v>
      </c>
      <c r="AB16" s="73"/>
      <c r="AC16" s="62">
        <f t="shared" ca="1" si="18"/>
        <v>12647.133888412784</v>
      </c>
      <c r="AE16" s="62">
        <f t="shared" ca="1" si="20"/>
        <v>148578.39329497298</v>
      </c>
      <c r="AF16" s="62">
        <f t="shared" ca="1" si="21"/>
        <v>148578.39329497298</v>
      </c>
      <c r="AG16" s="62">
        <f t="shared" ca="1" si="22"/>
        <v>161225.52718338577</v>
      </c>
    </row>
    <row r="17" spans="1:33">
      <c r="A17" s="65">
        <f t="shared" si="19"/>
        <v>37288</v>
      </c>
      <c r="B17" s="66">
        <f>Summary!D17</f>
        <v>32117.519999999997</v>
      </c>
      <c r="C17" s="74"/>
      <c r="D17" s="67">
        <f t="shared" si="1"/>
        <v>32117.519999999997</v>
      </c>
      <c r="E17" s="56">
        <f t="shared" si="2"/>
        <v>32117.519999999997</v>
      </c>
      <c r="F17" s="56">
        <f t="shared" ca="1" si="3"/>
        <v>31377.559861267302</v>
      </c>
      <c r="G17" s="68">
        <f>VLOOKUP($A17,[0]!Table,MATCH(G$4,[0]!Curves,0))</f>
        <v>4.2469999999999999</v>
      </c>
      <c r="H17" s="69">
        <f t="shared" si="4"/>
        <v>4.2469999999999999</v>
      </c>
      <c r="I17" s="68">
        <f t="shared" si="5"/>
        <v>4.2469999999999999</v>
      </c>
      <c r="J17" s="68">
        <v>0</v>
      </c>
      <c r="K17" s="69">
        <f t="shared" si="6"/>
        <v>0</v>
      </c>
      <c r="L17" s="85">
        <f t="shared" si="7"/>
        <v>0</v>
      </c>
      <c r="M17" s="68" t="e">
        <f>VLOOKUP($A17,[0]!Table,MATCH(M$4,[0]!Curves,0))</f>
        <v>#N/A</v>
      </c>
      <c r="N17" s="69" t="e">
        <f t="shared" si="8"/>
        <v>#N/A</v>
      </c>
      <c r="O17" s="85" t="e">
        <f t="shared" si="9"/>
        <v>#N/A</v>
      </c>
      <c r="P17" s="60"/>
      <c r="Q17" s="85">
        <f t="shared" si="10"/>
        <v>4.2469999999999999</v>
      </c>
      <c r="R17" s="85">
        <f t="shared" si="11"/>
        <v>4.2469999999999999</v>
      </c>
      <c r="S17" s="85">
        <f>Summary!E17</f>
        <v>4.7549999999999999</v>
      </c>
      <c r="T17" s="70"/>
      <c r="U17" s="22">
        <f t="shared" si="12"/>
        <v>28</v>
      </c>
      <c r="V17" s="71">
        <f t="shared" si="13"/>
        <v>37288</v>
      </c>
      <c r="W17" s="22">
        <f t="shared" ca="1" si="14"/>
        <v>226</v>
      </c>
      <c r="X17" s="68">
        <f>VLOOKUP($A17,[0]!Table,MATCH(X$4,[0]!Curves,0))</f>
        <v>3.8027355145148899E-2</v>
      </c>
      <c r="Y17" s="72">
        <f t="shared" ca="1" si="15"/>
        <v>0.97696085691757351</v>
      </c>
      <c r="Z17" s="22">
        <f t="shared" si="16"/>
        <v>1</v>
      </c>
      <c r="AA17" s="22">
        <f t="shared" si="17"/>
        <v>28</v>
      </c>
      <c r="AB17" s="73"/>
      <c r="AC17" s="62">
        <f t="shared" ca="1" si="18"/>
        <v>15939.80040952379</v>
      </c>
      <c r="AE17" s="62">
        <f t="shared" ca="1" si="20"/>
        <v>133260.49673080223</v>
      </c>
      <c r="AF17" s="62">
        <f t="shared" ca="1" si="21"/>
        <v>133260.49673080223</v>
      </c>
      <c r="AG17" s="62">
        <f t="shared" ca="1" si="22"/>
        <v>149200.29714032603</v>
      </c>
    </row>
    <row r="18" spans="1:33">
      <c r="A18" s="65">
        <f t="shared" si="19"/>
        <v>37316</v>
      </c>
      <c r="B18" s="66">
        <f>Summary!D18</f>
        <v>30684.78</v>
      </c>
      <c r="C18" s="74"/>
      <c r="D18" s="67">
        <f t="shared" si="1"/>
        <v>30684.78</v>
      </c>
      <c r="E18" s="56">
        <f t="shared" si="2"/>
        <v>30684.78</v>
      </c>
      <c r="F18" s="56">
        <f t="shared" ca="1" si="3"/>
        <v>29887.085395460348</v>
      </c>
      <c r="G18" s="68">
        <f>VLOOKUP($A18,[0]!Table,MATCH(G$4,[0]!Curves,0))</f>
        <v>4.0419999999999998</v>
      </c>
      <c r="H18" s="69">
        <f t="shared" si="4"/>
        <v>4.0419999999999998</v>
      </c>
      <c r="I18" s="68">
        <f t="shared" si="5"/>
        <v>4.0419999999999998</v>
      </c>
      <c r="J18" s="68">
        <v>0</v>
      </c>
      <c r="K18" s="69">
        <f t="shared" si="6"/>
        <v>0</v>
      </c>
      <c r="L18" s="85">
        <f t="shared" si="7"/>
        <v>0</v>
      </c>
      <c r="M18" s="68" t="e">
        <f>VLOOKUP($A18,[0]!Table,MATCH(M$4,[0]!Curves,0))</f>
        <v>#N/A</v>
      </c>
      <c r="N18" s="69" t="e">
        <f t="shared" si="8"/>
        <v>#N/A</v>
      </c>
      <c r="O18" s="85" t="e">
        <f t="shared" si="9"/>
        <v>#N/A</v>
      </c>
      <c r="P18" s="60"/>
      <c r="Q18" s="85">
        <f t="shared" si="10"/>
        <v>4.0419999999999998</v>
      </c>
      <c r="R18" s="85">
        <f t="shared" si="11"/>
        <v>4.0419999999999998</v>
      </c>
      <c r="S18" s="85">
        <f>Summary!E18</f>
        <v>4.7549999999999999</v>
      </c>
      <c r="T18" s="70"/>
      <c r="U18" s="22">
        <f t="shared" si="12"/>
        <v>31</v>
      </c>
      <c r="V18" s="71">
        <f t="shared" si="13"/>
        <v>37316</v>
      </c>
      <c r="W18" s="22">
        <f t="shared" ca="1" si="14"/>
        <v>254</v>
      </c>
      <c r="X18" s="68">
        <f>VLOOKUP($A18,[0]!Table,MATCH(X$4,[0]!Curves,0))</f>
        <v>3.8238096808476604E-2</v>
      </c>
      <c r="Y18" s="72">
        <f t="shared" ca="1" si="15"/>
        <v>0.97400357426256112</v>
      </c>
      <c r="Z18" s="22">
        <f t="shared" si="16"/>
        <v>1</v>
      </c>
      <c r="AA18" s="22">
        <f t="shared" si="17"/>
        <v>31</v>
      </c>
      <c r="AB18" s="73"/>
      <c r="AC18" s="62">
        <f t="shared" ca="1" si="18"/>
        <v>21309.491886963231</v>
      </c>
      <c r="AE18" s="62">
        <f t="shared" ca="1" si="20"/>
        <v>120803.59916845072</v>
      </c>
      <c r="AF18" s="62">
        <f t="shared" ca="1" si="21"/>
        <v>120803.59916845072</v>
      </c>
      <c r="AG18" s="62">
        <f t="shared" ca="1" si="22"/>
        <v>142113.09105541394</v>
      </c>
    </row>
    <row r="19" spans="1:33">
      <c r="A19" s="65">
        <f t="shared" si="19"/>
        <v>37347</v>
      </c>
      <c r="B19" s="66">
        <f>Summary!D19</f>
        <v>29180.04</v>
      </c>
      <c r="C19" s="74"/>
      <c r="D19" s="67">
        <f t="shared" si="1"/>
        <v>29180.04</v>
      </c>
      <c r="E19" s="56">
        <f t="shared" si="2"/>
        <v>29180.04</v>
      </c>
      <c r="F19" s="56">
        <f t="shared" ca="1" si="3"/>
        <v>28324.305862911162</v>
      </c>
      <c r="G19" s="68">
        <f>VLOOKUP($A19,[0]!Table,MATCH(G$4,[0]!Curves,0))</f>
        <v>3.6120000000000001</v>
      </c>
      <c r="H19" s="69">
        <f t="shared" si="4"/>
        <v>3.6120000000000001</v>
      </c>
      <c r="I19" s="68">
        <f t="shared" si="5"/>
        <v>3.6120000000000001</v>
      </c>
      <c r="J19" s="68">
        <v>0</v>
      </c>
      <c r="K19" s="69">
        <f t="shared" si="6"/>
        <v>0</v>
      </c>
      <c r="L19" s="85">
        <f t="shared" si="7"/>
        <v>0</v>
      </c>
      <c r="M19" s="68" t="e">
        <f>VLOOKUP($A19,[0]!Table,MATCH(M$4,[0]!Curves,0))</f>
        <v>#N/A</v>
      </c>
      <c r="N19" s="69" t="e">
        <f t="shared" si="8"/>
        <v>#N/A</v>
      </c>
      <c r="O19" s="85" t="e">
        <f t="shared" si="9"/>
        <v>#N/A</v>
      </c>
      <c r="P19" s="60"/>
      <c r="Q19" s="85">
        <f t="shared" si="10"/>
        <v>3.6120000000000001</v>
      </c>
      <c r="R19" s="85">
        <f t="shared" si="11"/>
        <v>3.6120000000000001</v>
      </c>
      <c r="S19" s="85">
        <f>Summary!E19</f>
        <v>4.7549999999999999</v>
      </c>
      <c r="T19" s="70"/>
      <c r="U19" s="22">
        <f t="shared" si="12"/>
        <v>30</v>
      </c>
      <c r="V19" s="71">
        <f t="shared" si="13"/>
        <v>37347</v>
      </c>
      <c r="W19" s="22">
        <f t="shared" ca="1" si="14"/>
        <v>285</v>
      </c>
      <c r="X19" s="68">
        <f>VLOOKUP($A19,[0]!Table,MATCH(X$4,[0]!Curves,0))</f>
        <v>3.8511799416419502E-2</v>
      </c>
      <c r="Y19" s="72">
        <f t="shared" ca="1" si="15"/>
        <v>0.97067399026564605</v>
      </c>
      <c r="Z19" s="22">
        <f t="shared" si="16"/>
        <v>1</v>
      </c>
      <c r="AA19" s="22">
        <f t="shared" si="17"/>
        <v>30</v>
      </c>
      <c r="AB19" s="73"/>
      <c r="AC19" s="62">
        <f t="shared" ca="1" si="18"/>
        <v>32374.681601307453</v>
      </c>
      <c r="AE19" s="62">
        <f t="shared" ca="1" si="20"/>
        <v>102307.39277683511</v>
      </c>
      <c r="AF19" s="62">
        <f t="shared" ca="1" si="21"/>
        <v>102307.39277683511</v>
      </c>
      <c r="AG19" s="62">
        <f t="shared" ca="1" si="22"/>
        <v>134682.07437814257</v>
      </c>
    </row>
    <row r="20" spans="1:33">
      <c r="A20" s="65">
        <f t="shared" si="19"/>
        <v>37377</v>
      </c>
      <c r="B20" s="66">
        <f>Summary!D20</f>
        <v>28069.019999999997</v>
      </c>
      <c r="C20" s="74"/>
      <c r="D20" s="67">
        <f t="shared" si="1"/>
        <v>28069.019999999997</v>
      </c>
      <c r="E20" s="56">
        <f t="shared" si="2"/>
        <v>28069.019999999997</v>
      </c>
      <c r="F20" s="56">
        <f t="shared" ca="1" si="3"/>
        <v>27153.535692656042</v>
      </c>
      <c r="G20" s="68">
        <f>VLOOKUP($A20,[0]!Table,MATCH(G$4,[0]!Curves,0))</f>
        <v>3.552</v>
      </c>
      <c r="H20" s="69">
        <f t="shared" si="4"/>
        <v>3.552</v>
      </c>
      <c r="I20" s="68">
        <f t="shared" si="5"/>
        <v>3.552</v>
      </c>
      <c r="J20" s="68">
        <v>0</v>
      </c>
      <c r="K20" s="69">
        <f t="shared" si="6"/>
        <v>0</v>
      </c>
      <c r="L20" s="85">
        <f t="shared" si="7"/>
        <v>0</v>
      </c>
      <c r="M20" s="68" t="e">
        <f>VLOOKUP($A20,[0]!Table,MATCH(M$4,[0]!Curves,0))</f>
        <v>#N/A</v>
      </c>
      <c r="N20" s="69" t="e">
        <f t="shared" si="8"/>
        <v>#N/A</v>
      </c>
      <c r="O20" s="85" t="e">
        <f t="shared" si="9"/>
        <v>#N/A</v>
      </c>
      <c r="P20" s="60"/>
      <c r="Q20" s="85">
        <f t="shared" si="10"/>
        <v>3.552</v>
      </c>
      <c r="R20" s="85">
        <f t="shared" si="11"/>
        <v>3.552</v>
      </c>
      <c r="S20" s="85">
        <f>Summary!E20</f>
        <v>4.7549999999999999</v>
      </c>
      <c r="T20" s="70"/>
      <c r="U20" s="22">
        <f t="shared" si="12"/>
        <v>31</v>
      </c>
      <c r="V20" s="71">
        <f t="shared" si="13"/>
        <v>37377</v>
      </c>
      <c r="W20" s="22">
        <f t="shared" ca="1" si="14"/>
        <v>315</v>
      </c>
      <c r="X20" s="68">
        <f>VLOOKUP($A20,[0]!Table,MATCH(X$4,[0]!Curves,0))</f>
        <v>3.8820853845325007E-2</v>
      </c>
      <c r="Y20" s="72">
        <f t="shared" ca="1" si="15"/>
        <v>0.96738452901654726</v>
      </c>
      <c r="Z20" s="22">
        <f t="shared" si="16"/>
        <v>1</v>
      </c>
      <c r="AA20" s="22">
        <f t="shared" si="17"/>
        <v>31</v>
      </c>
      <c r="AB20" s="73"/>
      <c r="AC20" s="62">
        <f t="shared" ca="1" si="18"/>
        <v>32665.703438265213</v>
      </c>
      <c r="AE20" s="62">
        <f t="shared" ca="1" si="20"/>
        <v>96449.358780314258</v>
      </c>
      <c r="AF20" s="62">
        <f t="shared" ca="1" si="21"/>
        <v>96449.358780314258</v>
      </c>
      <c r="AG20" s="62">
        <f t="shared" ca="1" si="22"/>
        <v>129115.06221857948</v>
      </c>
    </row>
    <row r="21" spans="1:33">
      <c r="A21" s="65">
        <f t="shared" si="19"/>
        <v>37408</v>
      </c>
      <c r="B21" s="66">
        <f>Summary!D21</f>
        <v>27161.79</v>
      </c>
      <c r="C21" s="74"/>
      <c r="D21" s="67">
        <f t="shared" si="1"/>
        <v>27161.79</v>
      </c>
      <c r="E21" s="56">
        <f t="shared" si="2"/>
        <v>27161.79</v>
      </c>
      <c r="F21" s="56">
        <f t="shared" ca="1" si="3"/>
        <v>26182.518789423259</v>
      </c>
      <c r="G21" s="68">
        <f>VLOOKUP($A21,[0]!Table,MATCH(G$4,[0]!Curves,0))</f>
        <v>3.597</v>
      </c>
      <c r="H21" s="69">
        <f t="shared" si="4"/>
        <v>3.597</v>
      </c>
      <c r="I21" s="68">
        <f t="shared" si="5"/>
        <v>3.597</v>
      </c>
      <c r="J21" s="68">
        <v>0</v>
      </c>
      <c r="K21" s="69">
        <f t="shared" si="6"/>
        <v>0</v>
      </c>
      <c r="L21" s="85">
        <f t="shared" si="7"/>
        <v>0</v>
      </c>
      <c r="M21" s="68" t="e">
        <f>VLOOKUP($A21,[0]!Table,MATCH(M$4,[0]!Curves,0))</f>
        <v>#N/A</v>
      </c>
      <c r="N21" s="69" t="e">
        <f t="shared" si="8"/>
        <v>#N/A</v>
      </c>
      <c r="O21" s="85" t="e">
        <f t="shared" si="9"/>
        <v>#N/A</v>
      </c>
      <c r="P21" s="60"/>
      <c r="Q21" s="85">
        <f t="shared" si="10"/>
        <v>3.597</v>
      </c>
      <c r="R21" s="85">
        <f t="shared" si="11"/>
        <v>3.597</v>
      </c>
      <c r="S21" s="85">
        <f>Summary!E21</f>
        <v>4.7549999999999999</v>
      </c>
      <c r="T21" s="70"/>
      <c r="U21" s="22">
        <f t="shared" si="12"/>
        <v>30</v>
      </c>
      <c r="V21" s="71">
        <f t="shared" si="13"/>
        <v>37408</v>
      </c>
      <c r="W21" s="22">
        <f t="shared" ca="1" si="14"/>
        <v>346</v>
      </c>
      <c r="X21" s="68">
        <f>VLOOKUP($A21,[0]!Table,MATCH(X$4,[0]!Curves,0))</f>
        <v>3.9140210122214504E-2</v>
      </c>
      <c r="Y21" s="72">
        <f t="shared" ca="1" si="15"/>
        <v>0.96394673507980355</v>
      </c>
      <c r="Z21" s="22">
        <f t="shared" si="16"/>
        <v>1</v>
      </c>
      <c r="AA21" s="22">
        <f t="shared" si="17"/>
        <v>30</v>
      </c>
      <c r="AB21" s="73"/>
      <c r="AC21" s="62">
        <f t="shared" ca="1" si="18"/>
        <v>30319.356758152131</v>
      </c>
      <c r="AE21" s="62">
        <f t="shared" ca="1" si="20"/>
        <v>94178.520085555458</v>
      </c>
      <c r="AF21" s="62">
        <f t="shared" ca="1" si="21"/>
        <v>94178.520085555458</v>
      </c>
      <c r="AG21" s="62">
        <f t="shared" ca="1" si="22"/>
        <v>124497.87684370759</v>
      </c>
    </row>
    <row r="22" spans="1:33">
      <c r="A22" s="65">
        <f t="shared" si="19"/>
        <v>37438</v>
      </c>
      <c r="B22" s="66">
        <f>Summary!D22</f>
        <v>28220.039999999997</v>
      </c>
      <c r="C22" s="74"/>
      <c r="D22" s="67">
        <f t="shared" si="1"/>
        <v>28220.039999999997</v>
      </c>
      <c r="E22" s="56">
        <f t="shared" si="2"/>
        <v>28220.039999999997</v>
      </c>
      <c r="F22" s="56">
        <f t="shared" ca="1" si="3"/>
        <v>27106.37597185043</v>
      </c>
      <c r="G22" s="68">
        <f>VLOOKUP($A22,[0]!Table,MATCH(G$4,[0]!Curves,0))</f>
        <v>3.6420000000000003</v>
      </c>
      <c r="H22" s="69">
        <f t="shared" si="4"/>
        <v>3.6420000000000003</v>
      </c>
      <c r="I22" s="68">
        <f t="shared" si="5"/>
        <v>3.6420000000000003</v>
      </c>
      <c r="J22" s="68">
        <v>0</v>
      </c>
      <c r="K22" s="69">
        <f t="shared" si="6"/>
        <v>0</v>
      </c>
      <c r="L22" s="85">
        <f t="shared" si="7"/>
        <v>0</v>
      </c>
      <c r="M22" s="68" t="e">
        <f>VLOOKUP($A22,[0]!Table,MATCH(M$4,[0]!Curves,0))</f>
        <v>#N/A</v>
      </c>
      <c r="N22" s="69" t="e">
        <f t="shared" si="8"/>
        <v>#N/A</v>
      </c>
      <c r="O22" s="85" t="e">
        <f t="shared" si="9"/>
        <v>#N/A</v>
      </c>
      <c r="P22" s="60"/>
      <c r="Q22" s="85">
        <f t="shared" si="10"/>
        <v>3.6420000000000003</v>
      </c>
      <c r="R22" s="85">
        <f t="shared" si="11"/>
        <v>3.6420000000000003</v>
      </c>
      <c r="S22" s="85">
        <f>Summary!E22</f>
        <v>4.7549999999999999</v>
      </c>
      <c r="T22" s="70"/>
      <c r="U22" s="22">
        <f t="shared" si="12"/>
        <v>31</v>
      </c>
      <c r="V22" s="71">
        <f t="shared" si="13"/>
        <v>37438</v>
      </c>
      <c r="W22" s="22">
        <f t="shared" ca="1" si="14"/>
        <v>376</v>
      </c>
      <c r="X22" s="68">
        <f>VLOOKUP($A22,[0]!Table,MATCH(X$4,[0]!Curves,0))</f>
        <v>3.94971876395602E-2</v>
      </c>
      <c r="Y22" s="72">
        <f t="shared" ca="1" si="15"/>
        <v>0.96053641213302432</v>
      </c>
      <c r="Z22" s="22">
        <f t="shared" si="16"/>
        <v>1</v>
      </c>
      <c r="AA22" s="22">
        <f t="shared" si="17"/>
        <v>31</v>
      </c>
      <c r="AB22" s="73"/>
      <c r="AC22" s="62">
        <f t="shared" ca="1" si="18"/>
        <v>30169.396456669518</v>
      </c>
      <c r="AE22" s="62">
        <f t="shared" ca="1" si="20"/>
        <v>98721.421289479273</v>
      </c>
      <c r="AF22" s="62">
        <f t="shared" ca="1" si="21"/>
        <v>98721.421289479273</v>
      </c>
      <c r="AG22" s="62">
        <f t="shared" ca="1" si="22"/>
        <v>128890.81774614879</v>
      </c>
    </row>
    <row r="23" spans="1:33">
      <c r="A23" s="65">
        <f t="shared" si="19"/>
        <v>37469</v>
      </c>
      <c r="B23" s="66">
        <f>Summary!D23</f>
        <v>26231.34</v>
      </c>
      <c r="C23" s="74"/>
      <c r="D23" s="67">
        <f t="shared" si="1"/>
        <v>26231.34</v>
      </c>
      <c r="E23" s="56">
        <f t="shared" si="2"/>
        <v>26231.34</v>
      </c>
      <c r="F23" s="56">
        <f t="shared" ca="1" si="3"/>
        <v>25100.389622303559</v>
      </c>
      <c r="G23" s="68">
        <f>VLOOKUP($A23,[0]!Table,MATCH(G$4,[0]!Curves,0))</f>
        <v>3.6660000000000004</v>
      </c>
      <c r="H23" s="69">
        <f t="shared" si="4"/>
        <v>3.6660000000000004</v>
      </c>
      <c r="I23" s="68">
        <f t="shared" si="5"/>
        <v>3.6660000000000004</v>
      </c>
      <c r="J23" s="68">
        <v>0</v>
      </c>
      <c r="K23" s="69">
        <f t="shared" si="6"/>
        <v>0</v>
      </c>
      <c r="L23" s="85">
        <f t="shared" si="7"/>
        <v>0</v>
      </c>
      <c r="M23" s="68" t="e">
        <f>VLOOKUP($A23,[0]!Table,MATCH(M$4,[0]!Curves,0))</f>
        <v>#N/A</v>
      </c>
      <c r="N23" s="69" t="e">
        <f t="shared" si="8"/>
        <v>#N/A</v>
      </c>
      <c r="O23" s="85" t="e">
        <f t="shared" si="9"/>
        <v>#N/A</v>
      </c>
      <c r="P23" s="60"/>
      <c r="Q23" s="85">
        <f t="shared" si="10"/>
        <v>3.6660000000000004</v>
      </c>
      <c r="R23" s="85">
        <f t="shared" si="11"/>
        <v>3.6660000000000004</v>
      </c>
      <c r="S23" s="85">
        <f>Summary!E23</f>
        <v>4.7549999999999999</v>
      </c>
      <c r="T23" s="70"/>
      <c r="U23" s="22">
        <f t="shared" si="12"/>
        <v>31</v>
      </c>
      <c r="V23" s="71">
        <f t="shared" si="13"/>
        <v>37469</v>
      </c>
      <c r="W23" s="22">
        <f t="shared" ca="1" si="14"/>
        <v>407</v>
      </c>
      <c r="X23" s="68">
        <f>VLOOKUP($A23,[0]!Table,MATCH(X$4,[0]!Curves,0))</f>
        <v>3.9944315569680401E-2</v>
      </c>
      <c r="Y23" s="72">
        <f t="shared" ca="1" si="15"/>
        <v>0.95688552785727143</v>
      </c>
      <c r="Z23" s="22">
        <f t="shared" si="16"/>
        <v>1</v>
      </c>
      <c r="AA23" s="22">
        <f t="shared" si="17"/>
        <v>31</v>
      </c>
      <c r="AB23" s="73"/>
      <c r="AC23" s="62">
        <f t="shared" ca="1" si="18"/>
        <v>27334.324298688563</v>
      </c>
      <c r="AE23" s="62">
        <f t="shared" ca="1" si="20"/>
        <v>92018.028355364862</v>
      </c>
      <c r="AF23" s="62">
        <f t="shared" ca="1" si="21"/>
        <v>92018.028355364862</v>
      </c>
      <c r="AG23" s="62">
        <f t="shared" ca="1" si="22"/>
        <v>119352.35265405342</v>
      </c>
    </row>
    <row r="24" spans="1:33">
      <c r="A24" s="65">
        <f t="shared" si="19"/>
        <v>37500</v>
      </c>
      <c r="B24" s="66">
        <f>Summary!D24</f>
        <v>25679.489999999998</v>
      </c>
      <c r="C24" s="74"/>
      <c r="D24" s="67">
        <f t="shared" si="1"/>
        <v>25679.489999999998</v>
      </c>
      <c r="E24" s="56">
        <f t="shared" si="2"/>
        <v>25679.489999999998</v>
      </c>
      <c r="F24" s="56">
        <f t="shared" ca="1" si="3"/>
        <v>24477.116992586656</v>
      </c>
      <c r="G24" s="68">
        <f>VLOOKUP($A24,[0]!Table,MATCH(G$4,[0]!Curves,0))</f>
        <v>3.6790000000000003</v>
      </c>
      <c r="H24" s="69">
        <f t="shared" si="4"/>
        <v>3.6790000000000003</v>
      </c>
      <c r="I24" s="68">
        <f t="shared" si="5"/>
        <v>3.6790000000000003</v>
      </c>
      <c r="J24" s="68">
        <v>0</v>
      </c>
      <c r="K24" s="69">
        <f t="shared" si="6"/>
        <v>0</v>
      </c>
      <c r="L24" s="85">
        <f t="shared" si="7"/>
        <v>0</v>
      </c>
      <c r="M24" s="68" t="e">
        <f>VLOOKUP($A24,[0]!Table,MATCH(M$4,[0]!Curves,0))</f>
        <v>#N/A</v>
      </c>
      <c r="N24" s="69" t="e">
        <f t="shared" si="8"/>
        <v>#N/A</v>
      </c>
      <c r="O24" s="85" t="e">
        <f t="shared" si="9"/>
        <v>#N/A</v>
      </c>
      <c r="P24" s="60"/>
      <c r="Q24" s="85">
        <f t="shared" si="10"/>
        <v>3.6790000000000003</v>
      </c>
      <c r="R24" s="85">
        <f t="shared" si="11"/>
        <v>3.6790000000000003</v>
      </c>
      <c r="S24" s="85">
        <f>Summary!E24</f>
        <v>4.7549999999999999</v>
      </c>
      <c r="T24" s="70"/>
      <c r="U24" s="22">
        <f t="shared" si="12"/>
        <v>30</v>
      </c>
      <c r="V24" s="71">
        <f t="shared" si="13"/>
        <v>37500</v>
      </c>
      <c r="W24" s="22">
        <f t="shared" ca="1" si="14"/>
        <v>438</v>
      </c>
      <c r="X24" s="68">
        <f>VLOOKUP($A24,[0]!Table,MATCH(X$4,[0]!Curves,0))</f>
        <v>4.0391443566880604E-2</v>
      </c>
      <c r="Y24" s="72">
        <f t="shared" ca="1" si="15"/>
        <v>0.95317769132434704</v>
      </c>
      <c r="Z24" s="22">
        <f t="shared" si="16"/>
        <v>1</v>
      </c>
      <c r="AA24" s="22">
        <f t="shared" si="17"/>
        <v>30</v>
      </c>
      <c r="AB24" s="73"/>
      <c r="AC24" s="62">
        <f t="shared" ca="1" si="18"/>
        <v>26337.377884023233</v>
      </c>
      <c r="AE24" s="62">
        <f t="shared" ca="1" si="20"/>
        <v>90051.313415726312</v>
      </c>
      <c r="AF24" s="62">
        <f t="shared" ca="1" si="21"/>
        <v>90051.313415726312</v>
      </c>
      <c r="AG24" s="62">
        <f t="shared" ca="1" si="22"/>
        <v>116388.69129974955</v>
      </c>
    </row>
    <row r="25" spans="1:33">
      <c r="A25" s="65">
        <f t="shared" si="19"/>
        <v>37530</v>
      </c>
      <c r="B25" s="66">
        <f>Summary!D25</f>
        <v>25497.69</v>
      </c>
      <c r="C25" s="74"/>
      <c r="D25" s="67">
        <f t="shared" si="1"/>
        <v>25497.69</v>
      </c>
      <c r="E25" s="56">
        <f t="shared" si="2"/>
        <v>25497.69</v>
      </c>
      <c r="F25" s="56">
        <f t="shared" ca="1" si="3"/>
        <v>24210.306145793435</v>
      </c>
      <c r="G25" s="68">
        <f>VLOOKUP($A25,[0]!Table,MATCH(G$4,[0]!Curves,0))</f>
        <v>3.7010000000000001</v>
      </c>
      <c r="H25" s="69">
        <f t="shared" si="4"/>
        <v>3.7010000000000001</v>
      </c>
      <c r="I25" s="68">
        <f t="shared" si="5"/>
        <v>3.7010000000000001</v>
      </c>
      <c r="J25" s="68">
        <v>0</v>
      </c>
      <c r="K25" s="69">
        <f t="shared" si="6"/>
        <v>0</v>
      </c>
      <c r="L25" s="85">
        <f t="shared" si="7"/>
        <v>0</v>
      </c>
      <c r="M25" s="68" t="e">
        <f>VLOOKUP($A25,[0]!Table,MATCH(M$4,[0]!Curves,0))</f>
        <v>#N/A</v>
      </c>
      <c r="N25" s="69" t="e">
        <f t="shared" si="8"/>
        <v>#N/A</v>
      </c>
      <c r="O25" s="85" t="e">
        <f t="shared" si="9"/>
        <v>#N/A</v>
      </c>
      <c r="P25" s="60"/>
      <c r="Q25" s="85">
        <f t="shared" si="10"/>
        <v>3.7010000000000001</v>
      </c>
      <c r="R25" s="85">
        <f t="shared" si="11"/>
        <v>3.7010000000000001</v>
      </c>
      <c r="S25" s="85">
        <f>Summary!E25</f>
        <v>4.7549999999999999</v>
      </c>
      <c r="T25" s="70"/>
      <c r="U25" s="22">
        <f t="shared" si="12"/>
        <v>31</v>
      </c>
      <c r="V25" s="71">
        <f t="shared" si="13"/>
        <v>37530</v>
      </c>
      <c r="W25" s="22">
        <f t="shared" ca="1" si="14"/>
        <v>468</v>
      </c>
      <c r="X25" s="68">
        <f>VLOOKUP($A25,[0]!Table,MATCH(X$4,[0]!Curves,0))</f>
        <v>4.0846121793410198E-2</v>
      </c>
      <c r="Y25" s="72">
        <f t="shared" ca="1" si="15"/>
        <v>0.94950978483907511</v>
      </c>
      <c r="Z25" s="22">
        <f t="shared" si="16"/>
        <v>1</v>
      </c>
      <c r="AA25" s="22">
        <f t="shared" si="17"/>
        <v>31</v>
      </c>
      <c r="AB25" s="73"/>
      <c r="AC25" s="62">
        <f t="shared" ca="1" si="18"/>
        <v>25517.662677666274</v>
      </c>
      <c r="AE25" s="62">
        <f t="shared" ca="1" si="20"/>
        <v>89602.343045581496</v>
      </c>
      <c r="AF25" s="62">
        <f t="shared" ca="1" si="21"/>
        <v>89602.343045581496</v>
      </c>
      <c r="AG25" s="62">
        <f t="shared" ca="1" si="22"/>
        <v>115120.00572324778</v>
      </c>
    </row>
    <row r="26" spans="1:33">
      <c r="A26" s="65">
        <f t="shared" si="19"/>
        <v>37561</v>
      </c>
      <c r="B26" s="66">
        <f>Summary!D26</f>
        <v>24677.999999999996</v>
      </c>
      <c r="C26" s="74"/>
      <c r="D26" s="67">
        <f t="shared" si="1"/>
        <v>24677.999999999996</v>
      </c>
      <c r="E26" s="56">
        <f t="shared" si="2"/>
        <v>24677.999999999996</v>
      </c>
      <c r="F26" s="56">
        <f t="shared" ca="1" si="3"/>
        <v>23336.063450943988</v>
      </c>
      <c r="G26" s="68">
        <f>VLOOKUP($A26,[0]!Table,MATCH(G$4,[0]!Curves,0))</f>
        <v>3.8370000000000002</v>
      </c>
      <c r="H26" s="69">
        <f t="shared" si="4"/>
        <v>3.8370000000000002</v>
      </c>
      <c r="I26" s="68">
        <f t="shared" si="5"/>
        <v>3.8370000000000002</v>
      </c>
      <c r="J26" s="68">
        <v>0</v>
      </c>
      <c r="K26" s="69">
        <f t="shared" si="6"/>
        <v>0</v>
      </c>
      <c r="L26" s="85">
        <f t="shared" si="7"/>
        <v>0</v>
      </c>
      <c r="M26" s="68" t="e">
        <f>VLOOKUP($A26,[0]!Table,MATCH(M$4,[0]!Curves,0))</f>
        <v>#N/A</v>
      </c>
      <c r="N26" s="69" t="e">
        <f t="shared" si="8"/>
        <v>#N/A</v>
      </c>
      <c r="O26" s="85" t="e">
        <f t="shared" si="9"/>
        <v>#N/A</v>
      </c>
      <c r="P26" s="60"/>
      <c r="Q26" s="85">
        <f t="shared" si="10"/>
        <v>3.8370000000000002</v>
      </c>
      <c r="R26" s="85">
        <f t="shared" si="11"/>
        <v>3.8370000000000002</v>
      </c>
      <c r="S26" s="85">
        <f>Summary!E26</f>
        <v>4.7549999999999999</v>
      </c>
      <c r="T26" s="70"/>
      <c r="U26" s="22">
        <f t="shared" si="12"/>
        <v>30</v>
      </c>
      <c r="V26" s="71">
        <f t="shared" si="13"/>
        <v>37561</v>
      </c>
      <c r="W26" s="22">
        <f t="shared" ca="1" si="14"/>
        <v>499</v>
      </c>
      <c r="X26" s="68">
        <f>VLOOKUP($A26,[0]!Table,MATCH(X$4,[0]!Curves,0))</f>
        <v>4.1347317986624596E-2</v>
      </c>
      <c r="Y26" s="72">
        <f t="shared" ca="1" si="15"/>
        <v>0.94562215134711036</v>
      </c>
      <c r="Z26" s="22">
        <f t="shared" si="16"/>
        <v>1</v>
      </c>
      <c r="AA26" s="22">
        <f t="shared" si="17"/>
        <v>30</v>
      </c>
      <c r="AB26" s="73"/>
      <c r="AC26" s="62">
        <f t="shared" ca="1" si="18"/>
        <v>21422.506247966576</v>
      </c>
      <c r="AE26" s="62">
        <f t="shared" ca="1" si="20"/>
        <v>89540.475461272086</v>
      </c>
      <c r="AF26" s="62">
        <f t="shared" ca="1" si="21"/>
        <v>89540.475461272086</v>
      </c>
      <c r="AG26" s="62">
        <f t="shared" ca="1" si="22"/>
        <v>110962.98170923867</v>
      </c>
    </row>
    <row r="27" spans="1:33">
      <c r="A27" s="65">
        <f t="shared" si="19"/>
        <v>37591</v>
      </c>
      <c r="B27" s="66">
        <f>Summary!D27</f>
        <v>24077.7</v>
      </c>
      <c r="C27" s="74"/>
      <c r="D27" s="67">
        <f t="shared" si="1"/>
        <v>24077.7</v>
      </c>
      <c r="E27" s="56">
        <f t="shared" si="2"/>
        <v>24077.7</v>
      </c>
      <c r="F27" s="56">
        <f t="shared" ca="1" si="3"/>
        <v>22676.389451020608</v>
      </c>
      <c r="G27" s="68">
        <f>VLOOKUP($A27,[0]!Table,MATCH(G$4,[0]!Curves,0))</f>
        <v>3.972</v>
      </c>
      <c r="H27" s="69">
        <f t="shared" si="4"/>
        <v>3.972</v>
      </c>
      <c r="I27" s="68">
        <f t="shared" si="5"/>
        <v>3.972</v>
      </c>
      <c r="J27" s="68">
        <v>0</v>
      </c>
      <c r="K27" s="69">
        <f t="shared" si="6"/>
        <v>0</v>
      </c>
      <c r="L27" s="85">
        <f t="shared" si="7"/>
        <v>0</v>
      </c>
      <c r="M27" s="68" t="e">
        <f>VLOOKUP($A27,[0]!Table,MATCH(M$4,[0]!Curves,0))</f>
        <v>#N/A</v>
      </c>
      <c r="N27" s="69" t="e">
        <f t="shared" si="8"/>
        <v>#N/A</v>
      </c>
      <c r="O27" s="85" t="e">
        <f t="shared" si="9"/>
        <v>#N/A</v>
      </c>
      <c r="P27" s="60"/>
      <c r="Q27" s="85">
        <f t="shared" si="10"/>
        <v>3.972</v>
      </c>
      <c r="R27" s="85">
        <f t="shared" si="11"/>
        <v>3.972</v>
      </c>
      <c r="S27" s="85">
        <f>Summary!E27</f>
        <v>4.7549999999999999</v>
      </c>
      <c r="T27" s="70"/>
      <c r="U27" s="22">
        <f t="shared" si="12"/>
        <v>31</v>
      </c>
      <c r="V27" s="71">
        <f t="shared" si="13"/>
        <v>37591</v>
      </c>
      <c r="W27" s="22">
        <f t="shared" ca="1" si="14"/>
        <v>529</v>
      </c>
      <c r="X27" s="68">
        <f>VLOOKUP($A27,[0]!Table,MATCH(X$4,[0]!Curves,0))</f>
        <v>4.18323466408985E-2</v>
      </c>
      <c r="Y27" s="72">
        <f t="shared" ca="1" si="15"/>
        <v>0.94180048140065742</v>
      </c>
      <c r="Z27" s="22">
        <f t="shared" si="16"/>
        <v>1</v>
      </c>
      <c r="AA27" s="22">
        <f t="shared" si="17"/>
        <v>31</v>
      </c>
      <c r="AB27" s="73"/>
      <c r="AC27" s="62">
        <f t="shared" ca="1" si="18"/>
        <v>17755.612940149134</v>
      </c>
      <c r="AE27" s="62">
        <f t="shared" ca="1" si="20"/>
        <v>90070.618899453853</v>
      </c>
      <c r="AF27" s="62">
        <f t="shared" ca="1" si="21"/>
        <v>90070.618899453853</v>
      </c>
      <c r="AG27" s="62">
        <f t="shared" ca="1" si="22"/>
        <v>107826.23183960299</v>
      </c>
    </row>
    <row r="28" spans="1:33">
      <c r="A28" s="65">
        <f t="shared" si="19"/>
        <v>37622</v>
      </c>
      <c r="B28" s="66">
        <f>Summary!D28</f>
        <v>23934.959999999999</v>
      </c>
      <c r="C28" s="74"/>
      <c r="D28" s="67">
        <f t="shared" si="1"/>
        <v>23934.959999999999</v>
      </c>
      <c r="E28" s="56">
        <f t="shared" si="2"/>
        <v>23934.959999999999</v>
      </c>
      <c r="F28" s="56">
        <f t="shared" ca="1" si="3"/>
        <v>22445.253540215075</v>
      </c>
      <c r="G28" s="68">
        <f>VLOOKUP($A28,[0]!Table,MATCH(G$4,[0]!Curves,0))</f>
        <v>4.032</v>
      </c>
      <c r="H28" s="69">
        <f t="shared" si="4"/>
        <v>4.032</v>
      </c>
      <c r="I28" s="68">
        <f t="shared" si="5"/>
        <v>4.032</v>
      </c>
      <c r="J28" s="68">
        <v>0</v>
      </c>
      <c r="K28" s="69">
        <f t="shared" si="6"/>
        <v>0</v>
      </c>
      <c r="L28" s="85">
        <f t="shared" si="7"/>
        <v>0</v>
      </c>
      <c r="M28" s="68" t="e">
        <f>VLOOKUP($A28,[0]!Table,MATCH(M$4,[0]!Curves,0))</f>
        <v>#N/A</v>
      </c>
      <c r="N28" s="69" t="e">
        <f t="shared" si="8"/>
        <v>#N/A</v>
      </c>
      <c r="O28" s="85" t="e">
        <f t="shared" si="9"/>
        <v>#N/A</v>
      </c>
      <c r="P28" s="60"/>
      <c r="Q28" s="85">
        <f t="shared" si="10"/>
        <v>4.032</v>
      </c>
      <c r="R28" s="85">
        <f t="shared" si="11"/>
        <v>4.032</v>
      </c>
      <c r="S28" s="85">
        <f>Summary!E28</f>
        <v>4.7549999999999999</v>
      </c>
      <c r="T28" s="70"/>
      <c r="U28" s="22">
        <f t="shared" si="12"/>
        <v>31</v>
      </c>
      <c r="V28" s="71">
        <f t="shared" si="13"/>
        <v>37622</v>
      </c>
      <c r="W28" s="22">
        <f t="shared" ca="1" si="14"/>
        <v>560</v>
      </c>
      <c r="X28" s="68">
        <f>VLOOKUP($A28,[0]!Table,MATCH(X$4,[0]!Curves,0))</f>
        <v>4.2355339474086803E-2</v>
      </c>
      <c r="Y28" s="72">
        <f t="shared" ca="1" si="15"/>
        <v>0.93776022772609924</v>
      </c>
      <c r="Z28" s="22">
        <f t="shared" si="16"/>
        <v>1</v>
      </c>
      <c r="AA28" s="22">
        <f t="shared" si="17"/>
        <v>31</v>
      </c>
      <c r="AB28" s="73"/>
      <c r="AC28" s="62">
        <f t="shared" ca="1" si="18"/>
        <v>16227.918309575496</v>
      </c>
      <c r="AE28" s="62">
        <f t="shared" ca="1" si="20"/>
        <v>90499.262274147186</v>
      </c>
      <c r="AF28" s="62">
        <f t="shared" ca="1" si="21"/>
        <v>90499.262274147186</v>
      </c>
      <c r="AG28" s="62">
        <f t="shared" ca="1" si="22"/>
        <v>106727.18058372269</v>
      </c>
    </row>
    <row r="29" spans="1:33">
      <c r="A29" s="65">
        <f t="shared" si="19"/>
        <v>37653</v>
      </c>
      <c r="B29" s="66">
        <f>Summary!D29</f>
        <v>18360.3</v>
      </c>
      <c r="C29" s="74"/>
      <c r="D29" s="67">
        <f t="shared" si="1"/>
        <v>18360.3</v>
      </c>
      <c r="E29" s="56">
        <f t="shared" si="2"/>
        <v>18360.3</v>
      </c>
      <c r="F29" s="56">
        <f t="shared" ca="1" si="3"/>
        <v>17141.491486262908</v>
      </c>
      <c r="G29" s="68">
        <f>VLOOKUP($A29,[0]!Table,MATCH(G$4,[0]!Curves,0))</f>
        <v>3.915</v>
      </c>
      <c r="H29" s="69">
        <f t="shared" si="4"/>
        <v>3.915</v>
      </c>
      <c r="I29" s="68">
        <f t="shared" si="5"/>
        <v>3.915</v>
      </c>
      <c r="J29" s="68">
        <v>0</v>
      </c>
      <c r="K29" s="69">
        <f t="shared" si="6"/>
        <v>0</v>
      </c>
      <c r="L29" s="85">
        <f t="shared" si="7"/>
        <v>0</v>
      </c>
      <c r="M29" s="68" t="e">
        <f>VLOOKUP($A29,[0]!Table,MATCH(M$4,[0]!Curves,0))</f>
        <v>#N/A</v>
      </c>
      <c r="N29" s="69" t="e">
        <f t="shared" si="8"/>
        <v>#N/A</v>
      </c>
      <c r="O29" s="85" t="e">
        <f t="shared" si="9"/>
        <v>#N/A</v>
      </c>
      <c r="P29" s="60"/>
      <c r="Q29" s="85">
        <f t="shared" si="10"/>
        <v>3.915</v>
      </c>
      <c r="R29" s="85">
        <f t="shared" si="11"/>
        <v>3.915</v>
      </c>
      <c r="S29" s="85">
        <f>Summary!E29</f>
        <v>4.7549999999999999</v>
      </c>
      <c r="T29" s="70"/>
      <c r="U29" s="22">
        <f t="shared" si="12"/>
        <v>28</v>
      </c>
      <c r="V29" s="71">
        <f t="shared" si="13"/>
        <v>37653</v>
      </c>
      <c r="W29" s="22">
        <f t="shared" ca="1" si="14"/>
        <v>591</v>
      </c>
      <c r="X29" s="68">
        <f>VLOOKUP($A29,[0]!Table,MATCH(X$4,[0]!Curves,0))</f>
        <v>4.29047995511063E-2</v>
      </c>
      <c r="Y29" s="72">
        <f t="shared" ca="1" si="15"/>
        <v>0.93361717870965666</v>
      </c>
      <c r="Z29" s="22">
        <f t="shared" si="16"/>
        <v>1</v>
      </c>
      <c r="AA29" s="22">
        <f t="shared" si="17"/>
        <v>28</v>
      </c>
      <c r="AB29" s="73"/>
      <c r="AC29" s="62">
        <f t="shared" ca="1" si="18"/>
        <v>14398.852848460841</v>
      </c>
      <c r="AE29" s="62">
        <f t="shared" ca="1" si="20"/>
        <v>67108.939168719284</v>
      </c>
      <c r="AF29" s="62">
        <f t="shared" ca="1" si="21"/>
        <v>67108.939168719284</v>
      </c>
      <c r="AG29" s="62">
        <f t="shared" ca="1" si="22"/>
        <v>81507.792017180123</v>
      </c>
    </row>
    <row r="30" spans="1:33">
      <c r="A30" s="65">
        <f t="shared" si="19"/>
        <v>37681</v>
      </c>
      <c r="B30" s="66">
        <f>Summary!D30</f>
        <v>17869.379999999997</v>
      </c>
      <c r="C30" s="74"/>
      <c r="D30" s="67">
        <f t="shared" si="1"/>
        <v>17869.379999999997</v>
      </c>
      <c r="E30" s="56">
        <f t="shared" si="2"/>
        <v>17869.379999999997</v>
      </c>
      <c r="F30" s="56">
        <f t="shared" ca="1" si="3"/>
        <v>16615.271406794382</v>
      </c>
      <c r="G30" s="68">
        <f>VLOOKUP($A30,[0]!Table,MATCH(G$4,[0]!Curves,0))</f>
        <v>3.7770000000000001</v>
      </c>
      <c r="H30" s="69">
        <f t="shared" si="4"/>
        <v>3.7770000000000001</v>
      </c>
      <c r="I30" s="68">
        <f t="shared" si="5"/>
        <v>3.7770000000000001</v>
      </c>
      <c r="J30" s="68">
        <v>0</v>
      </c>
      <c r="K30" s="69">
        <f t="shared" si="6"/>
        <v>0</v>
      </c>
      <c r="L30" s="85">
        <f t="shared" si="7"/>
        <v>0</v>
      </c>
      <c r="M30" s="68" t="e">
        <f>VLOOKUP($A30,[0]!Table,MATCH(M$4,[0]!Curves,0))</f>
        <v>#N/A</v>
      </c>
      <c r="N30" s="69" t="e">
        <f t="shared" si="8"/>
        <v>#N/A</v>
      </c>
      <c r="O30" s="85" t="e">
        <f t="shared" si="9"/>
        <v>#N/A</v>
      </c>
      <c r="P30" s="60"/>
      <c r="Q30" s="85">
        <f t="shared" si="10"/>
        <v>3.7770000000000001</v>
      </c>
      <c r="R30" s="85">
        <f t="shared" si="11"/>
        <v>3.7770000000000001</v>
      </c>
      <c r="S30" s="85">
        <f>Summary!E30</f>
        <v>4.7549999999999999</v>
      </c>
      <c r="T30" s="70"/>
      <c r="U30" s="22">
        <f t="shared" si="12"/>
        <v>31</v>
      </c>
      <c r="V30" s="71">
        <f t="shared" si="13"/>
        <v>37681</v>
      </c>
      <c r="W30" s="22">
        <f t="shared" ca="1" si="14"/>
        <v>619</v>
      </c>
      <c r="X30" s="68">
        <f>VLOOKUP($A30,[0]!Table,MATCH(X$4,[0]!Curves,0))</f>
        <v>4.3401086159228004E-2</v>
      </c>
      <c r="Y30" s="72">
        <f t="shared" ca="1" si="15"/>
        <v>0.92981801309247347</v>
      </c>
      <c r="Z30" s="22">
        <f t="shared" si="16"/>
        <v>1</v>
      </c>
      <c r="AA30" s="22">
        <f t="shared" si="17"/>
        <v>31</v>
      </c>
      <c r="AB30" s="73"/>
      <c r="AC30" s="62">
        <f t="shared" ca="1" si="18"/>
        <v>16249.735435844901</v>
      </c>
      <c r="AE30" s="62">
        <f t="shared" ca="1" si="20"/>
        <v>62755.880103462383</v>
      </c>
      <c r="AF30" s="62">
        <f t="shared" ca="1" si="21"/>
        <v>62755.880103462383</v>
      </c>
      <c r="AG30" s="62">
        <f t="shared" ca="1" si="22"/>
        <v>79005.615539307284</v>
      </c>
    </row>
    <row r="31" spans="1:33">
      <c r="A31" s="65">
        <f t="shared" si="19"/>
        <v>37712</v>
      </c>
      <c r="B31" s="66">
        <f>Summary!D31</f>
        <v>17367.989999999998</v>
      </c>
      <c r="C31" s="74"/>
      <c r="D31" s="67">
        <f t="shared" si="1"/>
        <v>17367.989999999998</v>
      </c>
      <c r="E31" s="56">
        <f t="shared" si="2"/>
        <v>17367.989999999998</v>
      </c>
      <c r="F31" s="56">
        <f t="shared" ca="1" si="3"/>
        <v>16075.575021851437</v>
      </c>
      <c r="G31" s="68">
        <f>VLOOKUP($A31,[0]!Table,MATCH(G$4,[0]!Curves,0))</f>
        <v>3.4570000000000003</v>
      </c>
      <c r="H31" s="69">
        <f t="shared" si="4"/>
        <v>3.4570000000000003</v>
      </c>
      <c r="I31" s="68">
        <f t="shared" si="5"/>
        <v>3.4570000000000003</v>
      </c>
      <c r="J31" s="68">
        <v>0</v>
      </c>
      <c r="K31" s="69">
        <f t="shared" si="6"/>
        <v>0</v>
      </c>
      <c r="L31" s="85">
        <f t="shared" si="7"/>
        <v>0</v>
      </c>
      <c r="M31" s="68" t="e">
        <f>VLOOKUP($A31,[0]!Table,MATCH(M$4,[0]!Curves,0))</f>
        <v>#N/A</v>
      </c>
      <c r="N31" s="69" t="e">
        <f t="shared" si="8"/>
        <v>#N/A</v>
      </c>
      <c r="O31" s="85" t="e">
        <f t="shared" si="9"/>
        <v>#N/A</v>
      </c>
      <c r="P31" s="60"/>
      <c r="Q31" s="85">
        <f t="shared" si="10"/>
        <v>3.4570000000000003</v>
      </c>
      <c r="R31" s="85">
        <f t="shared" si="11"/>
        <v>3.4570000000000003</v>
      </c>
      <c r="S31" s="85">
        <f>Summary!E31</f>
        <v>4.7549999999999999</v>
      </c>
      <c r="T31" s="70"/>
      <c r="U31" s="22">
        <f t="shared" si="12"/>
        <v>30</v>
      </c>
      <c r="V31" s="71">
        <f t="shared" si="13"/>
        <v>37712</v>
      </c>
      <c r="W31" s="22">
        <f t="shared" ca="1" si="14"/>
        <v>650</v>
      </c>
      <c r="X31" s="68">
        <f>VLOOKUP($A31,[0]!Table,MATCH(X$4,[0]!Curves,0))</f>
        <v>4.3927746704555598E-2</v>
      </c>
      <c r="Y31" s="72">
        <f t="shared" ca="1" si="15"/>
        <v>0.92558638172013219</v>
      </c>
      <c r="Z31" s="22">
        <f t="shared" si="16"/>
        <v>1</v>
      </c>
      <c r="AA31" s="22">
        <f t="shared" si="17"/>
        <v>30</v>
      </c>
      <c r="AB31" s="73"/>
      <c r="AC31" s="62">
        <f t="shared" ca="1" si="18"/>
        <v>20866.09637836316</v>
      </c>
      <c r="AE31" s="62">
        <f t="shared" ca="1" si="20"/>
        <v>55573.262850540421</v>
      </c>
      <c r="AF31" s="62">
        <f t="shared" ca="1" si="21"/>
        <v>55573.262850540421</v>
      </c>
      <c r="AG31" s="62">
        <f t="shared" ca="1" si="22"/>
        <v>76439.359228903573</v>
      </c>
    </row>
    <row r="32" spans="1:33">
      <c r="A32" s="65">
        <f t="shared" si="19"/>
        <v>37742</v>
      </c>
      <c r="B32" s="66">
        <f>Summary!D32</f>
        <v>16835.100000000002</v>
      </c>
      <c r="C32" s="74"/>
      <c r="D32" s="67">
        <f t="shared" si="1"/>
        <v>16835.100000000002</v>
      </c>
      <c r="E32" s="56">
        <f t="shared" si="2"/>
        <v>16835.100000000002</v>
      </c>
      <c r="F32" s="56">
        <f t="shared" ca="1" si="3"/>
        <v>15513.349362074698</v>
      </c>
      <c r="G32" s="68">
        <f>VLOOKUP($A32,[0]!Table,MATCH(G$4,[0]!Curves,0))</f>
        <v>3.4330000000000003</v>
      </c>
      <c r="H32" s="69">
        <f t="shared" si="4"/>
        <v>3.4330000000000003</v>
      </c>
      <c r="I32" s="68">
        <f t="shared" si="5"/>
        <v>3.4330000000000003</v>
      </c>
      <c r="J32" s="68">
        <v>0</v>
      </c>
      <c r="K32" s="69">
        <f t="shared" si="6"/>
        <v>0</v>
      </c>
      <c r="L32" s="85">
        <f t="shared" si="7"/>
        <v>0</v>
      </c>
      <c r="M32" s="68" t="e">
        <f>VLOOKUP($A32,[0]!Table,MATCH(M$4,[0]!Curves,0))</f>
        <v>#N/A</v>
      </c>
      <c r="N32" s="69" t="e">
        <f t="shared" si="8"/>
        <v>#N/A</v>
      </c>
      <c r="O32" s="85" t="e">
        <f t="shared" si="9"/>
        <v>#N/A</v>
      </c>
      <c r="P32" s="60"/>
      <c r="Q32" s="85">
        <f t="shared" si="10"/>
        <v>3.4330000000000003</v>
      </c>
      <c r="R32" s="85">
        <f t="shared" si="11"/>
        <v>3.4330000000000003</v>
      </c>
      <c r="S32" s="85">
        <f>Summary!E32</f>
        <v>4.7549999999999999</v>
      </c>
      <c r="T32" s="70"/>
      <c r="U32" s="22">
        <f t="shared" si="12"/>
        <v>31</v>
      </c>
      <c r="V32" s="71">
        <f t="shared" si="13"/>
        <v>37742</v>
      </c>
      <c r="W32" s="22">
        <f t="shared" ca="1" si="14"/>
        <v>680</v>
      </c>
      <c r="X32" s="68">
        <f>VLOOKUP($A32,[0]!Table,MATCH(X$4,[0]!Curves,0))</f>
        <v>4.4404436934038803E-2</v>
      </c>
      <c r="Y32" s="72">
        <f t="shared" ca="1" si="15"/>
        <v>0.92148839995454113</v>
      </c>
      <c r="Z32" s="22">
        <f t="shared" si="16"/>
        <v>1</v>
      </c>
      <c r="AA32" s="22">
        <f t="shared" si="17"/>
        <v>31</v>
      </c>
      <c r="AB32" s="73"/>
      <c r="AC32" s="62">
        <f t="shared" ca="1" si="18"/>
        <v>20508.647856662745</v>
      </c>
      <c r="AE32" s="62">
        <f t="shared" ca="1" si="20"/>
        <v>53257.328360002444</v>
      </c>
      <c r="AF32" s="62">
        <f t="shared" ca="1" si="21"/>
        <v>53257.328360002444</v>
      </c>
      <c r="AG32" s="62">
        <f t="shared" ca="1" si="22"/>
        <v>73765.976216665193</v>
      </c>
    </row>
    <row r="33" spans="1:33">
      <c r="A33" s="65">
        <f t="shared" si="19"/>
        <v>37773</v>
      </c>
      <c r="B33" s="66">
        <f>Summary!D33</f>
        <v>16335.569999999998</v>
      </c>
      <c r="C33" s="74"/>
      <c r="D33" s="67">
        <f t="shared" si="1"/>
        <v>16335.569999999998</v>
      </c>
      <c r="E33" s="56">
        <f t="shared" si="2"/>
        <v>16335.569999999998</v>
      </c>
      <c r="F33" s="56">
        <f t="shared" ca="1" si="3"/>
        <v>14982.972653585168</v>
      </c>
      <c r="G33" s="68">
        <f>VLOOKUP($A33,[0]!Table,MATCH(G$4,[0]!Curves,0))</f>
        <v>3.4740000000000002</v>
      </c>
      <c r="H33" s="69">
        <f t="shared" si="4"/>
        <v>3.4740000000000002</v>
      </c>
      <c r="I33" s="68">
        <f t="shared" si="5"/>
        <v>3.4740000000000002</v>
      </c>
      <c r="J33" s="68">
        <v>0</v>
      </c>
      <c r="K33" s="69">
        <f t="shared" si="6"/>
        <v>0</v>
      </c>
      <c r="L33" s="85">
        <f t="shared" si="7"/>
        <v>0</v>
      </c>
      <c r="M33" s="68" t="e">
        <f>VLOOKUP($A33,[0]!Table,MATCH(M$4,[0]!Curves,0))</f>
        <v>#N/A</v>
      </c>
      <c r="N33" s="69" t="e">
        <f t="shared" si="8"/>
        <v>#N/A</v>
      </c>
      <c r="O33" s="85" t="e">
        <f t="shared" si="9"/>
        <v>#N/A</v>
      </c>
      <c r="P33" s="60"/>
      <c r="Q33" s="85">
        <f t="shared" si="10"/>
        <v>3.4740000000000002</v>
      </c>
      <c r="R33" s="85">
        <f t="shared" si="11"/>
        <v>3.4740000000000002</v>
      </c>
      <c r="S33" s="85">
        <f>Summary!E33</f>
        <v>4.7549999999999999</v>
      </c>
      <c r="T33" s="70"/>
      <c r="U33" s="22">
        <f t="shared" si="12"/>
        <v>30</v>
      </c>
      <c r="V33" s="71">
        <f t="shared" si="13"/>
        <v>37773</v>
      </c>
      <c r="W33" s="22">
        <f t="shared" ca="1" si="14"/>
        <v>711</v>
      </c>
      <c r="X33" s="68">
        <f>VLOOKUP($A33,[0]!Table,MATCH(X$4,[0]!Curves,0))</f>
        <v>4.4897016917762003E-2</v>
      </c>
      <c r="Y33" s="72">
        <f t="shared" ca="1" si="15"/>
        <v>0.91719925619890641</v>
      </c>
      <c r="Z33" s="22">
        <f t="shared" si="16"/>
        <v>1</v>
      </c>
      <c r="AA33" s="22">
        <f t="shared" si="17"/>
        <v>30</v>
      </c>
      <c r="AB33" s="73"/>
      <c r="AC33" s="62">
        <f t="shared" ca="1" si="18"/>
        <v>19193.187969242594</v>
      </c>
      <c r="AE33" s="62">
        <f t="shared" ca="1" si="20"/>
        <v>52050.846998554873</v>
      </c>
      <c r="AF33" s="62">
        <f t="shared" ca="1" si="21"/>
        <v>52050.846998554873</v>
      </c>
      <c r="AG33" s="62">
        <f t="shared" ca="1" si="22"/>
        <v>71244.034967797474</v>
      </c>
    </row>
    <row r="34" spans="1:33">
      <c r="A34" s="65">
        <f t="shared" si="19"/>
        <v>37803</v>
      </c>
      <c r="B34" s="66">
        <f>Summary!D34</f>
        <v>16115.97</v>
      </c>
      <c r="C34" s="74"/>
      <c r="D34" s="67">
        <f t="shared" si="1"/>
        <v>16115.97</v>
      </c>
      <c r="E34" s="56">
        <f t="shared" si="2"/>
        <v>16115.97</v>
      </c>
      <c r="F34" s="56">
        <f t="shared" ca="1" si="3"/>
        <v>14714.100198654194</v>
      </c>
      <c r="G34" s="68">
        <f>VLOOKUP($A34,[0]!Table,MATCH(G$4,[0]!Curves,0))</f>
        <v>3.5220000000000002</v>
      </c>
      <c r="H34" s="69">
        <f t="shared" si="4"/>
        <v>3.5220000000000002</v>
      </c>
      <c r="I34" s="68">
        <f t="shared" si="5"/>
        <v>3.5220000000000002</v>
      </c>
      <c r="J34" s="68">
        <v>0</v>
      </c>
      <c r="K34" s="69">
        <f t="shared" si="6"/>
        <v>0</v>
      </c>
      <c r="L34" s="85">
        <f t="shared" si="7"/>
        <v>0</v>
      </c>
      <c r="M34" s="68" t="e">
        <f>VLOOKUP($A34,[0]!Table,MATCH(M$4,[0]!Curves,0))</f>
        <v>#N/A</v>
      </c>
      <c r="N34" s="69" t="e">
        <f t="shared" si="8"/>
        <v>#N/A</v>
      </c>
      <c r="O34" s="85" t="e">
        <f t="shared" si="9"/>
        <v>#N/A</v>
      </c>
      <c r="P34" s="60"/>
      <c r="Q34" s="85">
        <f t="shared" si="10"/>
        <v>3.5220000000000002</v>
      </c>
      <c r="R34" s="85">
        <f t="shared" si="11"/>
        <v>3.5220000000000002</v>
      </c>
      <c r="S34" s="85">
        <f>Summary!E34</f>
        <v>4.7549999999999999</v>
      </c>
      <c r="T34" s="70"/>
      <c r="U34" s="22">
        <f t="shared" si="12"/>
        <v>31</v>
      </c>
      <c r="V34" s="71">
        <f t="shared" si="13"/>
        <v>37803</v>
      </c>
      <c r="W34" s="22">
        <f t="shared" ca="1" si="14"/>
        <v>741</v>
      </c>
      <c r="X34" s="68">
        <f>VLOOKUP($A34,[0]!Table,MATCH(X$4,[0]!Curves,0))</f>
        <v>4.5364298968432901E-2</v>
      </c>
      <c r="Y34" s="72">
        <f t="shared" ca="1" si="15"/>
        <v>0.91301362553133292</v>
      </c>
      <c r="Z34" s="22">
        <f t="shared" si="16"/>
        <v>1</v>
      </c>
      <c r="AA34" s="22">
        <f t="shared" si="17"/>
        <v>31</v>
      </c>
      <c r="AB34" s="73"/>
      <c r="AC34" s="62">
        <f t="shared" ca="1" si="18"/>
        <v>18142.485544940617</v>
      </c>
      <c r="AE34" s="62">
        <f t="shared" ca="1" si="20"/>
        <v>51823.060899660079</v>
      </c>
      <c r="AF34" s="62">
        <f t="shared" ca="1" si="21"/>
        <v>51823.060899660079</v>
      </c>
      <c r="AG34" s="62">
        <f t="shared" ca="1" si="22"/>
        <v>69965.546444600695</v>
      </c>
    </row>
    <row r="35" spans="1:33">
      <c r="A35" s="65">
        <f t="shared" si="19"/>
        <v>37834</v>
      </c>
      <c r="B35" s="66">
        <f>Summary!D35</f>
        <v>15753.63</v>
      </c>
      <c r="C35" s="74"/>
      <c r="D35" s="67">
        <f t="shared" si="1"/>
        <v>15753.63</v>
      </c>
      <c r="E35" s="56">
        <f t="shared" si="2"/>
        <v>15753.63</v>
      </c>
      <c r="F35" s="56">
        <f t="shared" ca="1" si="3"/>
        <v>14314.731296465361</v>
      </c>
      <c r="G35" s="68">
        <f>VLOOKUP($A35,[0]!Table,MATCH(G$4,[0]!Curves,0))</f>
        <v>3.5510000000000002</v>
      </c>
      <c r="H35" s="69">
        <f t="shared" si="4"/>
        <v>3.5510000000000002</v>
      </c>
      <c r="I35" s="68">
        <f t="shared" si="5"/>
        <v>3.5510000000000002</v>
      </c>
      <c r="J35" s="68">
        <v>0</v>
      </c>
      <c r="K35" s="69">
        <f t="shared" si="6"/>
        <v>0</v>
      </c>
      <c r="L35" s="85">
        <f t="shared" si="7"/>
        <v>0</v>
      </c>
      <c r="M35" s="68" t="e">
        <f>VLOOKUP($A35,[0]!Table,MATCH(M$4,[0]!Curves,0))</f>
        <v>#N/A</v>
      </c>
      <c r="N35" s="69" t="e">
        <f t="shared" si="8"/>
        <v>#N/A</v>
      </c>
      <c r="O35" s="85" t="e">
        <f t="shared" si="9"/>
        <v>#N/A</v>
      </c>
      <c r="P35" s="60"/>
      <c r="Q35" s="85">
        <f t="shared" si="10"/>
        <v>3.5510000000000002</v>
      </c>
      <c r="R35" s="85">
        <f t="shared" si="11"/>
        <v>3.5510000000000002</v>
      </c>
      <c r="S35" s="85">
        <f>Summary!E35</f>
        <v>4.7549999999999999</v>
      </c>
      <c r="T35" s="70"/>
      <c r="U35" s="22">
        <f t="shared" si="12"/>
        <v>31</v>
      </c>
      <c r="V35" s="71">
        <f t="shared" si="13"/>
        <v>37834</v>
      </c>
      <c r="W35" s="22">
        <f t="shared" ca="1" si="14"/>
        <v>772</v>
      </c>
      <c r="X35" s="68">
        <f>VLOOKUP($A35,[0]!Table,MATCH(X$4,[0]!Curves,0))</f>
        <v>4.58336749056132E-2</v>
      </c>
      <c r="Y35" s="72">
        <f t="shared" ca="1" si="15"/>
        <v>0.90866240329786607</v>
      </c>
      <c r="Z35" s="22">
        <f t="shared" si="16"/>
        <v>1</v>
      </c>
      <c r="AA35" s="22">
        <f t="shared" si="17"/>
        <v>31</v>
      </c>
      <c r="AB35" s="73"/>
      <c r="AC35" s="62">
        <f t="shared" ca="1" si="18"/>
        <v>17234.936480944292</v>
      </c>
      <c r="AE35" s="62">
        <f t="shared" ca="1" si="20"/>
        <v>50831.610833748498</v>
      </c>
      <c r="AF35" s="62">
        <f t="shared" ca="1" si="21"/>
        <v>50831.610833748498</v>
      </c>
      <c r="AG35" s="62">
        <f t="shared" ca="1" si="22"/>
        <v>68066.547314692783</v>
      </c>
    </row>
    <row r="36" spans="1:33">
      <c r="A36" s="65">
        <f t="shared" si="19"/>
        <v>37865</v>
      </c>
      <c r="B36" s="66">
        <f>Summary!D36</f>
        <v>15396.99</v>
      </c>
      <c r="C36" s="74"/>
      <c r="D36" s="67">
        <f t="shared" si="1"/>
        <v>15396.99</v>
      </c>
      <c r="E36" s="56">
        <f t="shared" si="2"/>
        <v>15396.99</v>
      </c>
      <c r="F36" s="56">
        <f t="shared" ca="1" si="3"/>
        <v>13922.908096515122</v>
      </c>
      <c r="G36" s="68">
        <f>VLOOKUP($A36,[0]!Table,MATCH(G$4,[0]!Curves,0))</f>
        <v>3.5660000000000003</v>
      </c>
      <c r="H36" s="69">
        <f t="shared" si="4"/>
        <v>3.5660000000000003</v>
      </c>
      <c r="I36" s="68">
        <f t="shared" si="5"/>
        <v>3.5660000000000003</v>
      </c>
      <c r="J36" s="68">
        <v>0</v>
      </c>
      <c r="K36" s="69">
        <f t="shared" si="6"/>
        <v>0</v>
      </c>
      <c r="L36" s="85">
        <f t="shared" si="7"/>
        <v>0</v>
      </c>
      <c r="M36" s="68" t="e">
        <f>VLOOKUP($A36,[0]!Table,MATCH(M$4,[0]!Curves,0))</f>
        <v>#N/A</v>
      </c>
      <c r="N36" s="69" t="e">
        <f t="shared" si="8"/>
        <v>#N/A</v>
      </c>
      <c r="O36" s="85" t="e">
        <f t="shared" si="9"/>
        <v>#N/A</v>
      </c>
      <c r="P36" s="60"/>
      <c r="Q36" s="85">
        <f t="shared" si="10"/>
        <v>3.5660000000000003</v>
      </c>
      <c r="R36" s="85">
        <f t="shared" si="11"/>
        <v>3.5660000000000003</v>
      </c>
      <c r="S36" s="85">
        <f>Summary!E36</f>
        <v>4.7549999999999999</v>
      </c>
      <c r="T36" s="70"/>
      <c r="U36" s="22">
        <f t="shared" si="12"/>
        <v>30</v>
      </c>
      <c r="V36" s="71">
        <f t="shared" si="13"/>
        <v>37865</v>
      </c>
      <c r="W36" s="22">
        <f t="shared" ca="1" si="14"/>
        <v>803</v>
      </c>
      <c r="X36" s="68">
        <f>VLOOKUP($A36,[0]!Table,MATCH(X$4,[0]!Curves,0))</f>
        <v>4.6303050916502997E-2</v>
      </c>
      <c r="Y36" s="72">
        <f t="shared" ca="1" si="15"/>
        <v>0.90426168338844948</v>
      </c>
      <c r="Z36" s="22">
        <f t="shared" si="16"/>
        <v>1</v>
      </c>
      <c r="AA36" s="22">
        <f t="shared" si="17"/>
        <v>30</v>
      </c>
      <c r="AB36" s="73"/>
      <c r="AC36" s="62">
        <f t="shared" ca="1" si="18"/>
        <v>16554.337726756476</v>
      </c>
      <c r="AE36" s="62">
        <f t="shared" ca="1" si="20"/>
        <v>49649.090272172929</v>
      </c>
      <c r="AF36" s="62">
        <f t="shared" ca="1" si="21"/>
        <v>49649.090272172929</v>
      </c>
      <c r="AG36" s="62">
        <f t="shared" ca="1" si="22"/>
        <v>66203.427998929401</v>
      </c>
    </row>
    <row r="37" spans="1:33">
      <c r="A37" s="65">
        <f t="shared" si="19"/>
        <v>37895</v>
      </c>
      <c r="B37" s="66">
        <f>Summary!D37</f>
        <v>15049.26</v>
      </c>
      <c r="C37" s="74"/>
      <c r="D37" s="67">
        <f t="shared" si="1"/>
        <v>15049.26</v>
      </c>
      <c r="E37" s="56">
        <f t="shared" si="2"/>
        <v>15049.26</v>
      </c>
      <c r="F37" s="56">
        <f t="shared" ca="1" si="3"/>
        <v>13544.195794907628</v>
      </c>
      <c r="G37" s="68">
        <f>VLOOKUP($A37,[0]!Table,MATCH(G$4,[0]!Curves,0))</f>
        <v>3.59</v>
      </c>
      <c r="H37" s="69">
        <f t="shared" si="4"/>
        <v>3.59</v>
      </c>
      <c r="I37" s="68">
        <f t="shared" si="5"/>
        <v>3.59</v>
      </c>
      <c r="J37" s="68">
        <v>0</v>
      </c>
      <c r="K37" s="69">
        <f t="shared" si="6"/>
        <v>0</v>
      </c>
      <c r="L37" s="85">
        <f t="shared" si="7"/>
        <v>0</v>
      </c>
      <c r="M37" s="68" t="e">
        <f>VLOOKUP($A37,[0]!Table,MATCH(M$4,[0]!Curves,0))</f>
        <v>#N/A</v>
      </c>
      <c r="N37" s="69" t="e">
        <f t="shared" si="8"/>
        <v>#N/A</v>
      </c>
      <c r="O37" s="85" t="e">
        <f t="shared" si="9"/>
        <v>#N/A</v>
      </c>
      <c r="P37" s="60"/>
      <c r="Q37" s="85">
        <f t="shared" si="10"/>
        <v>3.59</v>
      </c>
      <c r="R37" s="85">
        <f t="shared" si="11"/>
        <v>3.59</v>
      </c>
      <c r="S37" s="85">
        <f>Summary!E37</f>
        <v>4.7549999999999999</v>
      </c>
      <c r="T37" s="70"/>
      <c r="U37" s="22">
        <f t="shared" si="12"/>
        <v>31</v>
      </c>
      <c r="V37" s="71">
        <f t="shared" si="13"/>
        <v>37895</v>
      </c>
      <c r="W37" s="22">
        <f t="shared" ca="1" si="14"/>
        <v>833</v>
      </c>
      <c r="X37" s="68">
        <f>VLOOKUP($A37,[0]!Table,MATCH(X$4,[0]!Curves,0))</f>
        <v>4.6740267691120198E-2</v>
      </c>
      <c r="Y37" s="72">
        <f t="shared" ca="1" si="15"/>
        <v>0.89999081648583568</v>
      </c>
      <c r="Z37" s="22">
        <f t="shared" si="16"/>
        <v>1</v>
      </c>
      <c r="AA37" s="22">
        <f t="shared" si="17"/>
        <v>31</v>
      </c>
      <c r="AB37" s="73"/>
      <c r="AC37" s="62">
        <f t="shared" ca="1" si="18"/>
        <v>15778.988101067387</v>
      </c>
      <c r="AE37" s="62">
        <f t="shared" ca="1" si="20"/>
        <v>48623.662903718381</v>
      </c>
      <c r="AF37" s="62">
        <f t="shared" ca="1" si="21"/>
        <v>48623.662903718381</v>
      </c>
      <c r="AG37" s="62">
        <f t="shared" ca="1" si="22"/>
        <v>64402.651004785766</v>
      </c>
    </row>
    <row r="38" spans="1:33">
      <c r="A38" s="65">
        <f t="shared" si="19"/>
        <v>37926</v>
      </c>
      <c r="B38" s="66">
        <f>Summary!D38</f>
        <v>14742.449999999999</v>
      </c>
      <c r="C38" s="74"/>
      <c r="D38" s="67">
        <f t="shared" si="1"/>
        <v>14742.449999999999</v>
      </c>
      <c r="E38" s="56">
        <f t="shared" si="2"/>
        <v>14742.449999999999</v>
      </c>
      <c r="F38" s="56">
        <f t="shared" ca="1" si="3"/>
        <v>13203.000556069725</v>
      </c>
      <c r="G38" s="68">
        <f>VLOOKUP($A38,[0]!Table,MATCH(G$4,[0]!Curves,0))</f>
        <v>3.73</v>
      </c>
      <c r="H38" s="69">
        <f t="shared" si="4"/>
        <v>3.73</v>
      </c>
      <c r="I38" s="68">
        <f t="shared" si="5"/>
        <v>3.73</v>
      </c>
      <c r="J38" s="68">
        <v>0</v>
      </c>
      <c r="K38" s="69">
        <f t="shared" si="6"/>
        <v>0</v>
      </c>
      <c r="L38" s="85">
        <f t="shared" si="7"/>
        <v>0</v>
      </c>
      <c r="M38" s="68" t="e">
        <f>VLOOKUP($A38,[0]!Table,MATCH(M$4,[0]!Curves,0))</f>
        <v>#N/A</v>
      </c>
      <c r="N38" s="69" t="e">
        <f t="shared" si="8"/>
        <v>#N/A</v>
      </c>
      <c r="O38" s="85" t="e">
        <f t="shared" si="9"/>
        <v>#N/A</v>
      </c>
      <c r="P38" s="60"/>
      <c r="Q38" s="85">
        <f t="shared" si="10"/>
        <v>3.73</v>
      </c>
      <c r="R38" s="85">
        <f t="shared" si="11"/>
        <v>3.73</v>
      </c>
      <c r="S38" s="85">
        <f>Summary!E38</f>
        <v>4.7549999999999999</v>
      </c>
      <c r="T38" s="70"/>
      <c r="U38" s="22">
        <f t="shared" si="12"/>
        <v>30</v>
      </c>
      <c r="V38" s="71">
        <f t="shared" si="13"/>
        <v>37926</v>
      </c>
      <c r="W38" s="22">
        <f t="shared" ca="1" si="14"/>
        <v>864</v>
      </c>
      <c r="X38" s="68">
        <f>VLOOKUP($A38,[0]!Table,MATCH(X$4,[0]!Curves,0))</f>
        <v>4.7170724775099399E-2</v>
      </c>
      <c r="Y38" s="72">
        <f t="shared" ca="1" si="15"/>
        <v>0.8955770958063094</v>
      </c>
      <c r="Z38" s="22">
        <f t="shared" si="16"/>
        <v>1</v>
      </c>
      <c r="AA38" s="22">
        <f t="shared" si="17"/>
        <v>30</v>
      </c>
      <c r="AB38" s="73"/>
      <c r="AC38" s="62">
        <f t="shared" ca="1" si="18"/>
        <v>13533.075569971466</v>
      </c>
      <c r="AE38" s="62">
        <f t="shared" ca="1" si="20"/>
        <v>49247.192074140075</v>
      </c>
      <c r="AF38" s="62">
        <f t="shared" ca="1" si="21"/>
        <v>49247.192074140075</v>
      </c>
      <c r="AG38" s="62">
        <f t="shared" ca="1" si="22"/>
        <v>62780.26764411154</v>
      </c>
    </row>
    <row r="39" spans="1:33">
      <c r="A39" s="65">
        <f t="shared" si="19"/>
        <v>37956</v>
      </c>
      <c r="B39" s="66">
        <f>Summary!D39</f>
        <v>14382.09</v>
      </c>
      <c r="C39" s="74"/>
      <c r="D39" s="67">
        <f t="shared" si="1"/>
        <v>14382.09</v>
      </c>
      <c r="E39" s="56">
        <f t="shared" si="2"/>
        <v>14382.09</v>
      </c>
      <c r="F39" s="56">
        <f t="shared" ca="1" si="3"/>
        <v>12818.267270588824</v>
      </c>
      <c r="G39" s="68">
        <f>VLOOKUP($A39,[0]!Table,MATCH(G$4,[0]!Curves,0))</f>
        <v>3.875</v>
      </c>
      <c r="H39" s="69">
        <f t="shared" si="4"/>
        <v>3.875</v>
      </c>
      <c r="I39" s="68">
        <f t="shared" si="5"/>
        <v>3.875</v>
      </c>
      <c r="J39" s="68">
        <v>0</v>
      </c>
      <c r="K39" s="69">
        <f t="shared" si="6"/>
        <v>0</v>
      </c>
      <c r="L39" s="85">
        <f t="shared" si="7"/>
        <v>0</v>
      </c>
      <c r="M39" s="68" t="e">
        <f>VLOOKUP($A39,[0]!Table,MATCH(M$4,[0]!Curves,0))</f>
        <v>#N/A</v>
      </c>
      <c r="N39" s="69" t="e">
        <f t="shared" si="8"/>
        <v>#N/A</v>
      </c>
      <c r="O39" s="85" t="e">
        <f t="shared" si="9"/>
        <v>#N/A</v>
      </c>
      <c r="P39" s="60"/>
      <c r="Q39" s="85">
        <f t="shared" si="10"/>
        <v>3.875</v>
      </c>
      <c r="R39" s="85">
        <f t="shared" si="11"/>
        <v>3.875</v>
      </c>
      <c r="S39" s="85">
        <f>Summary!E39</f>
        <v>4.7549999999999999</v>
      </c>
      <c r="T39" s="70"/>
      <c r="U39" s="22">
        <f t="shared" si="12"/>
        <v>31</v>
      </c>
      <c r="V39" s="71">
        <f t="shared" si="13"/>
        <v>37956</v>
      </c>
      <c r="W39" s="22">
        <f t="shared" ca="1" si="14"/>
        <v>894</v>
      </c>
      <c r="X39" s="68">
        <f>VLOOKUP($A39,[0]!Table,MATCH(X$4,[0]!Curves,0))</f>
        <v>4.7587296205678704E-2</v>
      </c>
      <c r="Y39" s="72">
        <f t="shared" ca="1" si="15"/>
        <v>0.89126596138591985</v>
      </c>
      <c r="Z39" s="22">
        <f t="shared" si="16"/>
        <v>1</v>
      </c>
      <c r="AA39" s="22">
        <f t="shared" si="17"/>
        <v>31</v>
      </c>
      <c r="AB39" s="73"/>
      <c r="AC39" s="62">
        <f t="shared" ca="1" si="18"/>
        <v>11280.075198118164</v>
      </c>
      <c r="AE39" s="62">
        <f t="shared" ca="1" si="20"/>
        <v>49670.785673531689</v>
      </c>
      <c r="AF39" s="62">
        <f t="shared" ca="1" si="21"/>
        <v>49670.785673531689</v>
      </c>
      <c r="AG39" s="62">
        <f t="shared" ca="1" si="22"/>
        <v>60950.860871649857</v>
      </c>
    </row>
    <row r="40" spans="1:33">
      <c r="A40" s="65">
        <f t="shared" si="19"/>
        <v>37987</v>
      </c>
      <c r="B40" s="66">
        <f>Summary!D40</f>
        <v>14217.720000000001</v>
      </c>
      <c r="C40" s="74"/>
      <c r="D40" s="67">
        <f t="shared" si="1"/>
        <v>14217.720000000001</v>
      </c>
      <c r="E40" s="56">
        <f t="shared" si="2"/>
        <v>14217.720000000001</v>
      </c>
      <c r="F40" s="56">
        <f t="shared" ca="1" si="3"/>
        <v>12608.241030214449</v>
      </c>
      <c r="G40" s="68">
        <f>VLOOKUP($A40,[0]!Table,MATCH(G$4,[0]!Curves,0))</f>
        <v>3.93</v>
      </c>
      <c r="H40" s="69">
        <f t="shared" si="4"/>
        <v>3.93</v>
      </c>
      <c r="I40" s="68">
        <f t="shared" si="5"/>
        <v>3.93</v>
      </c>
      <c r="J40" s="68">
        <v>0</v>
      </c>
      <c r="K40" s="69">
        <f t="shared" si="6"/>
        <v>0</v>
      </c>
      <c r="L40" s="85">
        <f t="shared" si="7"/>
        <v>0</v>
      </c>
      <c r="M40" s="68" t="e">
        <f>VLOOKUP($A40,[0]!Table,MATCH(M$4,[0]!Curves,0))</f>
        <v>#N/A</v>
      </c>
      <c r="N40" s="69" t="e">
        <f t="shared" si="8"/>
        <v>#N/A</v>
      </c>
      <c r="O40" s="85" t="e">
        <f t="shared" si="9"/>
        <v>#N/A</v>
      </c>
      <c r="P40" s="60"/>
      <c r="Q40" s="85">
        <f t="shared" si="10"/>
        <v>3.93</v>
      </c>
      <c r="R40" s="85">
        <f t="shared" si="11"/>
        <v>3.93</v>
      </c>
      <c r="S40" s="85">
        <f>Summary!E40</f>
        <v>4.7549999999999999</v>
      </c>
      <c r="T40" s="70"/>
      <c r="U40" s="22">
        <f t="shared" si="12"/>
        <v>31</v>
      </c>
      <c r="V40" s="71">
        <f t="shared" si="13"/>
        <v>37987</v>
      </c>
      <c r="W40" s="22">
        <f t="shared" ca="1" si="14"/>
        <v>925</v>
      </c>
      <c r="X40" s="68">
        <f>VLOOKUP($A40,[0]!Table,MATCH(X$4,[0]!Curves,0))</f>
        <v>4.8005518589468103E-2</v>
      </c>
      <c r="Y40" s="72">
        <f t="shared" ca="1" si="15"/>
        <v>0.88679767432573209</v>
      </c>
      <c r="Z40" s="22">
        <f t="shared" si="16"/>
        <v>1</v>
      </c>
      <c r="AA40" s="22">
        <f t="shared" si="17"/>
        <v>31</v>
      </c>
      <c r="AB40" s="73"/>
      <c r="AC40" s="62">
        <f t="shared" ca="1" si="18"/>
        <v>10401.798849926918</v>
      </c>
      <c r="AE40" s="62">
        <f t="shared" ca="1" si="20"/>
        <v>49550.387248742787</v>
      </c>
      <c r="AF40" s="62">
        <f t="shared" ca="1" si="21"/>
        <v>49550.387248742787</v>
      </c>
      <c r="AG40" s="62">
        <f t="shared" ca="1" si="22"/>
        <v>59952.186098669707</v>
      </c>
    </row>
    <row r="41" spans="1:33">
      <c r="A41" s="65">
        <f t="shared" si="19"/>
        <v>38018</v>
      </c>
      <c r="B41" s="66">
        <f>Summary!D41</f>
        <v>13901.31</v>
      </c>
      <c r="C41" s="74"/>
      <c r="D41" s="67">
        <f t="shared" si="1"/>
        <v>13901.31</v>
      </c>
      <c r="E41" s="56">
        <f t="shared" si="2"/>
        <v>13901.31</v>
      </c>
      <c r="F41" s="56">
        <f t="shared" ca="1" si="3"/>
        <v>12265.407050584619</v>
      </c>
      <c r="G41" s="68">
        <f>VLOOKUP($A41,[0]!Table,MATCH(G$4,[0]!Curves,0))</f>
        <v>3.8120000000000003</v>
      </c>
      <c r="H41" s="69">
        <f t="shared" si="4"/>
        <v>3.8120000000000003</v>
      </c>
      <c r="I41" s="68">
        <f t="shared" si="5"/>
        <v>3.8120000000000003</v>
      </c>
      <c r="J41" s="68">
        <v>0</v>
      </c>
      <c r="K41" s="69">
        <f t="shared" si="6"/>
        <v>0</v>
      </c>
      <c r="L41" s="85">
        <f t="shared" si="7"/>
        <v>0</v>
      </c>
      <c r="M41" s="68" t="e">
        <f>VLOOKUP($A41,[0]!Table,MATCH(M$4,[0]!Curves,0))</f>
        <v>#N/A</v>
      </c>
      <c r="N41" s="69" t="e">
        <f t="shared" si="8"/>
        <v>#N/A</v>
      </c>
      <c r="O41" s="85" t="e">
        <f t="shared" si="9"/>
        <v>#N/A</v>
      </c>
      <c r="P41" s="60"/>
      <c r="Q41" s="85">
        <f t="shared" si="10"/>
        <v>3.8120000000000003</v>
      </c>
      <c r="R41" s="85">
        <f t="shared" si="11"/>
        <v>3.8120000000000003</v>
      </c>
      <c r="S41" s="85">
        <f>Summary!E41</f>
        <v>4.7549999999999999</v>
      </c>
      <c r="T41" s="70"/>
      <c r="U41" s="22">
        <f t="shared" si="12"/>
        <v>29</v>
      </c>
      <c r="V41" s="71">
        <f t="shared" si="13"/>
        <v>38018</v>
      </c>
      <c r="W41" s="22">
        <f t="shared" ca="1" si="14"/>
        <v>956</v>
      </c>
      <c r="X41" s="68">
        <f>VLOOKUP($A41,[0]!Table,MATCH(X$4,[0]!Curves,0))</f>
        <v>4.8410690553057897E-2</v>
      </c>
      <c r="Y41" s="72">
        <f t="shared" ca="1" si="15"/>
        <v>0.88232023101309298</v>
      </c>
      <c r="Z41" s="22">
        <f t="shared" si="16"/>
        <v>1</v>
      </c>
      <c r="AA41" s="22">
        <f t="shared" si="17"/>
        <v>29</v>
      </c>
      <c r="AB41" s="73"/>
      <c r="AC41" s="62">
        <f t="shared" ca="1" si="18"/>
        <v>11566.278848701291</v>
      </c>
      <c r="AE41" s="62">
        <f t="shared" ca="1" si="20"/>
        <v>46755.731676828575</v>
      </c>
      <c r="AF41" s="62">
        <f t="shared" ca="1" si="21"/>
        <v>46755.731676828575</v>
      </c>
      <c r="AG41" s="62">
        <f t="shared" ca="1" si="22"/>
        <v>58322.010525529862</v>
      </c>
    </row>
    <row r="42" spans="1:33">
      <c r="A42" s="65">
        <f t="shared" si="19"/>
        <v>38047</v>
      </c>
      <c r="B42" s="66">
        <f>Summary!D42</f>
        <v>13647.06</v>
      </c>
      <c r="C42" s="74"/>
      <c r="D42" s="67">
        <f t="shared" si="1"/>
        <v>13647.06</v>
      </c>
      <c r="E42" s="56">
        <f t="shared" si="2"/>
        <v>13647.06</v>
      </c>
      <c r="F42" s="56">
        <f t="shared" ca="1" si="3"/>
        <v>11983.468403202718</v>
      </c>
      <c r="G42" s="68">
        <f>VLOOKUP($A42,[0]!Table,MATCH(G$4,[0]!Curves,0))</f>
        <v>3.6790000000000003</v>
      </c>
      <c r="H42" s="69">
        <f t="shared" si="4"/>
        <v>3.6790000000000003</v>
      </c>
      <c r="I42" s="68">
        <f t="shared" si="5"/>
        <v>3.6790000000000003</v>
      </c>
      <c r="J42" s="68">
        <v>0</v>
      </c>
      <c r="K42" s="69">
        <f t="shared" si="6"/>
        <v>0</v>
      </c>
      <c r="L42" s="85">
        <f t="shared" si="7"/>
        <v>0</v>
      </c>
      <c r="M42" s="68" t="e">
        <f>VLOOKUP($A42,[0]!Table,MATCH(M$4,[0]!Curves,0))</f>
        <v>#N/A</v>
      </c>
      <c r="N42" s="69" t="e">
        <f t="shared" si="8"/>
        <v>#N/A</v>
      </c>
      <c r="O42" s="85" t="e">
        <f t="shared" si="9"/>
        <v>#N/A</v>
      </c>
      <c r="P42" s="60"/>
      <c r="Q42" s="85">
        <f t="shared" si="10"/>
        <v>3.6790000000000003</v>
      </c>
      <c r="R42" s="85">
        <f t="shared" si="11"/>
        <v>3.6790000000000003</v>
      </c>
      <c r="S42" s="85">
        <f>Summary!E42</f>
        <v>4.7549999999999999</v>
      </c>
      <c r="T42" s="70"/>
      <c r="U42" s="22">
        <f t="shared" si="12"/>
        <v>31</v>
      </c>
      <c r="V42" s="71">
        <f t="shared" si="13"/>
        <v>38047</v>
      </c>
      <c r="W42" s="22">
        <f t="shared" ca="1" si="14"/>
        <v>985</v>
      </c>
      <c r="X42" s="68">
        <f>VLOOKUP($A42,[0]!Table,MATCH(X$4,[0]!Curves,0))</f>
        <v>4.87897224396239E-2</v>
      </c>
      <c r="Y42" s="72">
        <f t="shared" ca="1" si="15"/>
        <v>0.87809890212270758</v>
      </c>
      <c r="Z42" s="22">
        <f t="shared" si="16"/>
        <v>1</v>
      </c>
      <c r="AA42" s="22">
        <f t="shared" si="17"/>
        <v>31</v>
      </c>
      <c r="AB42" s="73"/>
      <c r="AC42" s="62">
        <f t="shared" ca="1" si="18"/>
        <v>12894.212001846121</v>
      </c>
      <c r="AE42" s="62">
        <f t="shared" ca="1" si="20"/>
        <v>44087.180255382802</v>
      </c>
      <c r="AF42" s="62">
        <f t="shared" ca="1" si="21"/>
        <v>44087.180255382802</v>
      </c>
      <c r="AG42" s="62">
        <f t="shared" ca="1" si="22"/>
        <v>56981.392257228923</v>
      </c>
    </row>
    <row r="43" spans="1:33">
      <c r="A43" s="65">
        <f t="shared" si="19"/>
        <v>38078</v>
      </c>
      <c r="B43" s="66">
        <f>Summary!D43</f>
        <v>13363.98</v>
      </c>
      <c r="C43" s="74"/>
      <c r="D43" s="67">
        <f t="shared" si="1"/>
        <v>13363.98</v>
      </c>
      <c r="E43" s="56">
        <f t="shared" si="2"/>
        <v>13363.98</v>
      </c>
      <c r="F43" s="56">
        <f t="shared" ca="1" si="3"/>
        <v>11675.082920674109</v>
      </c>
      <c r="G43" s="68">
        <f>VLOOKUP($A43,[0]!Table,MATCH(G$4,[0]!Curves,0))</f>
        <v>3.4590000000000001</v>
      </c>
      <c r="H43" s="69">
        <f t="shared" si="4"/>
        <v>3.4590000000000001</v>
      </c>
      <c r="I43" s="68">
        <f t="shared" si="5"/>
        <v>3.4590000000000001</v>
      </c>
      <c r="J43" s="68">
        <v>0</v>
      </c>
      <c r="K43" s="69">
        <f t="shared" si="6"/>
        <v>0</v>
      </c>
      <c r="L43" s="85">
        <f t="shared" si="7"/>
        <v>0</v>
      </c>
      <c r="M43" s="68" t="e">
        <f>VLOOKUP($A43,[0]!Table,MATCH(M$4,[0]!Curves,0))</f>
        <v>#N/A</v>
      </c>
      <c r="N43" s="69" t="e">
        <f t="shared" si="8"/>
        <v>#N/A</v>
      </c>
      <c r="O43" s="85" t="e">
        <f t="shared" si="9"/>
        <v>#N/A</v>
      </c>
      <c r="P43" s="60"/>
      <c r="Q43" s="85">
        <f t="shared" si="10"/>
        <v>3.4590000000000001</v>
      </c>
      <c r="R43" s="85">
        <f t="shared" si="11"/>
        <v>3.4590000000000001</v>
      </c>
      <c r="S43" s="85">
        <f>Summary!E43</f>
        <v>4.7549999999999999</v>
      </c>
      <c r="T43" s="70"/>
      <c r="U43" s="22">
        <f t="shared" si="12"/>
        <v>30</v>
      </c>
      <c r="V43" s="71">
        <f t="shared" si="13"/>
        <v>38078</v>
      </c>
      <c r="W43" s="22">
        <f t="shared" ca="1" si="14"/>
        <v>1016</v>
      </c>
      <c r="X43" s="68">
        <f>VLOOKUP($A43,[0]!Table,MATCH(X$4,[0]!Curves,0))</f>
        <v>4.9164958829452501E-2</v>
      </c>
      <c r="Y43" s="72">
        <f t="shared" ca="1" si="15"/>
        <v>0.87362319613424366</v>
      </c>
      <c r="Z43" s="22">
        <f t="shared" si="16"/>
        <v>1</v>
      </c>
      <c r="AA43" s="22">
        <f t="shared" si="17"/>
        <v>30</v>
      </c>
      <c r="AB43" s="73"/>
      <c r="AC43" s="62">
        <f t="shared" ca="1" si="18"/>
        <v>15130.907465193643</v>
      </c>
      <c r="AE43" s="62">
        <f t="shared" ca="1" si="20"/>
        <v>40384.111822611747</v>
      </c>
      <c r="AF43" s="62">
        <f t="shared" ca="1" si="21"/>
        <v>40384.111822611747</v>
      </c>
      <c r="AG43" s="62">
        <f t="shared" ca="1" si="22"/>
        <v>55515.019287805386</v>
      </c>
    </row>
    <row r="44" spans="1:33">
      <c r="A44" s="65">
        <f t="shared" si="19"/>
        <v>38108</v>
      </c>
      <c r="B44" s="66">
        <f>Summary!D44</f>
        <v>13109.849999999999</v>
      </c>
      <c r="C44" s="74"/>
      <c r="D44" s="67">
        <f t="shared" si="1"/>
        <v>13109.849999999999</v>
      </c>
      <c r="E44" s="56">
        <f t="shared" si="2"/>
        <v>13109.849999999999</v>
      </c>
      <c r="F44" s="56">
        <f t="shared" ca="1" si="3"/>
        <v>11396.882389309796</v>
      </c>
      <c r="G44" s="68">
        <f>VLOOKUP($A44,[0]!Table,MATCH(G$4,[0]!Curves,0))</f>
        <v>3.4490000000000003</v>
      </c>
      <c r="H44" s="69">
        <f t="shared" si="4"/>
        <v>3.4490000000000003</v>
      </c>
      <c r="I44" s="68">
        <f t="shared" si="5"/>
        <v>3.4490000000000003</v>
      </c>
      <c r="J44" s="68">
        <v>0</v>
      </c>
      <c r="K44" s="69">
        <f t="shared" si="6"/>
        <v>0</v>
      </c>
      <c r="L44" s="85">
        <f t="shared" si="7"/>
        <v>0</v>
      </c>
      <c r="M44" s="68" t="e">
        <f>VLOOKUP($A44,[0]!Table,MATCH(M$4,[0]!Curves,0))</f>
        <v>#N/A</v>
      </c>
      <c r="N44" s="69" t="e">
        <f t="shared" si="8"/>
        <v>#N/A</v>
      </c>
      <c r="O44" s="85" t="e">
        <f t="shared" si="9"/>
        <v>#N/A</v>
      </c>
      <c r="P44" s="60"/>
      <c r="Q44" s="85">
        <f t="shared" si="10"/>
        <v>3.4490000000000003</v>
      </c>
      <c r="R44" s="85">
        <f t="shared" si="11"/>
        <v>3.4490000000000003</v>
      </c>
      <c r="S44" s="85">
        <f>Summary!E44</f>
        <v>4.7549999999999999</v>
      </c>
      <c r="T44" s="70"/>
      <c r="U44" s="22">
        <f t="shared" si="12"/>
        <v>31</v>
      </c>
      <c r="V44" s="71">
        <f t="shared" si="13"/>
        <v>38108</v>
      </c>
      <c r="W44" s="22">
        <f t="shared" ca="1" si="14"/>
        <v>1046</v>
      </c>
      <c r="X44" s="68">
        <f>VLOOKUP($A44,[0]!Table,MATCH(X$4,[0]!Curves,0))</f>
        <v>4.9497189513940699E-2</v>
      </c>
      <c r="Y44" s="72">
        <f t="shared" ca="1" si="15"/>
        <v>0.86933736002393602</v>
      </c>
      <c r="Z44" s="22">
        <f t="shared" si="16"/>
        <v>1</v>
      </c>
      <c r="AA44" s="22">
        <f t="shared" si="17"/>
        <v>31</v>
      </c>
      <c r="AB44" s="73"/>
      <c r="AC44" s="62">
        <f t="shared" ca="1" si="18"/>
        <v>14884.32840043859</v>
      </c>
      <c r="AE44" s="62">
        <f t="shared" ca="1" si="20"/>
        <v>39307.847360729487</v>
      </c>
      <c r="AF44" s="62">
        <f t="shared" ca="1" si="21"/>
        <v>39307.847360729487</v>
      </c>
      <c r="AG44" s="62">
        <f t="shared" ca="1" si="22"/>
        <v>54192.17576116808</v>
      </c>
    </row>
    <row r="45" spans="1:33">
      <c r="A45" s="65">
        <f t="shared" si="19"/>
        <v>38139</v>
      </c>
      <c r="B45" s="66">
        <f>Summary!D45</f>
        <v>12838.74</v>
      </c>
      <c r="C45" s="74"/>
      <c r="D45" s="67">
        <f t="shared" si="1"/>
        <v>12838.74</v>
      </c>
      <c r="E45" s="56">
        <f t="shared" si="2"/>
        <v>12838.74</v>
      </c>
      <c r="F45" s="56">
        <f t="shared" ca="1" si="3"/>
        <v>11104.001483751748</v>
      </c>
      <c r="G45" s="68">
        <f>VLOOKUP($A45,[0]!Table,MATCH(G$4,[0]!Curves,0))</f>
        <v>3.4849999999999999</v>
      </c>
      <c r="H45" s="69">
        <f t="shared" si="4"/>
        <v>3.4849999999999999</v>
      </c>
      <c r="I45" s="68">
        <f t="shared" si="5"/>
        <v>3.4849999999999999</v>
      </c>
      <c r="J45" s="68">
        <v>0</v>
      </c>
      <c r="K45" s="69">
        <f t="shared" si="6"/>
        <v>0</v>
      </c>
      <c r="L45" s="85">
        <f t="shared" si="7"/>
        <v>0</v>
      </c>
      <c r="M45" s="68" t="e">
        <f>VLOOKUP($A45,[0]!Table,MATCH(M$4,[0]!Curves,0))</f>
        <v>#N/A</v>
      </c>
      <c r="N45" s="69" t="e">
        <f t="shared" si="8"/>
        <v>#N/A</v>
      </c>
      <c r="O45" s="85" t="e">
        <f t="shared" si="9"/>
        <v>#N/A</v>
      </c>
      <c r="P45" s="60"/>
      <c r="Q45" s="85">
        <f t="shared" si="10"/>
        <v>3.4849999999999999</v>
      </c>
      <c r="R45" s="85">
        <f t="shared" si="11"/>
        <v>3.4849999999999999</v>
      </c>
      <c r="S45" s="85">
        <f>Summary!E45</f>
        <v>4.7549999999999999</v>
      </c>
      <c r="T45" s="70"/>
      <c r="U45" s="22">
        <f t="shared" si="12"/>
        <v>30</v>
      </c>
      <c r="V45" s="71">
        <f t="shared" si="13"/>
        <v>38139</v>
      </c>
      <c r="W45" s="22">
        <f t="shared" ca="1" si="14"/>
        <v>1077</v>
      </c>
      <c r="X45" s="68">
        <f>VLOOKUP($A45,[0]!Table,MATCH(X$4,[0]!Curves,0))</f>
        <v>4.9840494593303801E-2</v>
      </c>
      <c r="Y45" s="72">
        <f t="shared" ca="1" si="15"/>
        <v>0.86488249499185654</v>
      </c>
      <c r="Z45" s="22">
        <f t="shared" si="16"/>
        <v>1</v>
      </c>
      <c r="AA45" s="22">
        <f t="shared" si="17"/>
        <v>30</v>
      </c>
      <c r="AB45" s="73"/>
      <c r="AC45" s="62">
        <f t="shared" ca="1" si="18"/>
        <v>14102.081884364721</v>
      </c>
      <c r="AE45" s="62">
        <f t="shared" ca="1" si="20"/>
        <v>38697.445170874838</v>
      </c>
      <c r="AF45" s="62">
        <f t="shared" ca="1" si="21"/>
        <v>38697.445170874838</v>
      </c>
      <c r="AG45" s="62">
        <f t="shared" ca="1" si="22"/>
        <v>52799.52705523956</v>
      </c>
    </row>
    <row r="46" spans="1:33">
      <c r="A46" s="65">
        <f t="shared" si="19"/>
        <v>38169</v>
      </c>
      <c r="B46" s="66">
        <f>Summary!D46</f>
        <v>12554.07</v>
      </c>
      <c r="C46" s="74"/>
      <c r="D46" s="67">
        <f t="shared" si="1"/>
        <v>12554.07</v>
      </c>
      <c r="E46" s="56">
        <f t="shared" si="2"/>
        <v>12554.07</v>
      </c>
      <c r="F46" s="56">
        <f t="shared" ca="1" si="3"/>
        <v>10803.816533852145</v>
      </c>
      <c r="G46" s="68">
        <f>VLOOKUP($A46,[0]!Table,MATCH(G$4,[0]!Curves,0))</f>
        <v>3.5170000000000003</v>
      </c>
      <c r="H46" s="69">
        <f t="shared" si="4"/>
        <v>3.5170000000000003</v>
      </c>
      <c r="I46" s="68">
        <f t="shared" si="5"/>
        <v>3.5170000000000003</v>
      </c>
      <c r="J46" s="68">
        <v>0</v>
      </c>
      <c r="K46" s="69">
        <f t="shared" si="6"/>
        <v>0</v>
      </c>
      <c r="L46" s="85">
        <f t="shared" si="7"/>
        <v>0</v>
      </c>
      <c r="M46" s="68" t="e">
        <f>VLOOKUP($A46,[0]!Table,MATCH(M$4,[0]!Curves,0))</f>
        <v>#N/A</v>
      </c>
      <c r="N46" s="69" t="e">
        <f t="shared" si="8"/>
        <v>#N/A</v>
      </c>
      <c r="O46" s="85" t="e">
        <f t="shared" si="9"/>
        <v>#N/A</v>
      </c>
      <c r="P46" s="60"/>
      <c r="Q46" s="85">
        <f t="shared" si="10"/>
        <v>3.5170000000000003</v>
      </c>
      <c r="R46" s="85">
        <f t="shared" si="11"/>
        <v>3.5170000000000003</v>
      </c>
      <c r="S46" s="85">
        <f>Summary!E46</f>
        <v>4.7549999999999999</v>
      </c>
      <c r="T46" s="70"/>
      <c r="U46" s="22">
        <f t="shared" si="12"/>
        <v>31</v>
      </c>
      <c r="V46" s="71">
        <f t="shared" si="13"/>
        <v>38169</v>
      </c>
      <c r="W46" s="22">
        <f t="shared" ca="1" si="14"/>
        <v>1107</v>
      </c>
      <c r="X46" s="68">
        <f>VLOOKUP($A46,[0]!Table,MATCH(X$4,[0]!Curves,0))</f>
        <v>5.0158511195509604E-2</v>
      </c>
      <c r="Y46" s="72">
        <f t="shared" ca="1" si="15"/>
        <v>0.86058278580987235</v>
      </c>
      <c r="Z46" s="22">
        <f t="shared" si="16"/>
        <v>1</v>
      </c>
      <c r="AA46" s="22">
        <f t="shared" si="17"/>
        <v>31</v>
      </c>
      <c r="AB46" s="73"/>
      <c r="AC46" s="62">
        <f t="shared" ca="1" si="18"/>
        <v>13375.12486890895</v>
      </c>
      <c r="AE46" s="62">
        <f t="shared" ca="1" si="20"/>
        <v>37997.022749557997</v>
      </c>
      <c r="AF46" s="62">
        <f t="shared" ca="1" si="21"/>
        <v>37997.022749557997</v>
      </c>
      <c r="AG46" s="62">
        <f t="shared" ca="1" si="22"/>
        <v>51372.147618466945</v>
      </c>
    </row>
    <row r="47" spans="1:33">
      <c r="A47" s="65">
        <f t="shared" si="19"/>
        <v>38200</v>
      </c>
      <c r="B47" s="66">
        <f>Summary!D47</f>
        <v>12252.869999999999</v>
      </c>
      <c r="C47" s="74"/>
      <c r="D47" s="67">
        <f t="shared" si="1"/>
        <v>12252.869999999999</v>
      </c>
      <c r="E47" s="56">
        <f t="shared" si="2"/>
        <v>12252.869999999999</v>
      </c>
      <c r="F47" s="56">
        <f t="shared" ca="1" si="3"/>
        <v>10490.381769171139</v>
      </c>
      <c r="G47" s="68">
        <f>VLOOKUP($A47,[0]!Table,MATCH(G$4,[0]!Curves,0))</f>
        <v>3.5660000000000003</v>
      </c>
      <c r="H47" s="69">
        <f t="shared" si="4"/>
        <v>3.5660000000000003</v>
      </c>
      <c r="I47" s="68">
        <f t="shared" si="5"/>
        <v>3.5660000000000003</v>
      </c>
      <c r="J47" s="68">
        <v>0</v>
      </c>
      <c r="K47" s="69">
        <f t="shared" si="6"/>
        <v>0</v>
      </c>
      <c r="L47" s="85">
        <f t="shared" si="7"/>
        <v>0</v>
      </c>
      <c r="M47" s="68" t="e">
        <f>VLOOKUP($A47,[0]!Table,MATCH(M$4,[0]!Curves,0))</f>
        <v>#N/A</v>
      </c>
      <c r="N47" s="69" t="e">
        <f t="shared" si="8"/>
        <v>#N/A</v>
      </c>
      <c r="O47" s="85" t="e">
        <f t="shared" si="9"/>
        <v>#N/A</v>
      </c>
      <c r="P47" s="60"/>
      <c r="Q47" s="85">
        <f t="shared" si="10"/>
        <v>3.5660000000000003</v>
      </c>
      <c r="R47" s="85">
        <f t="shared" si="11"/>
        <v>3.5660000000000003</v>
      </c>
      <c r="S47" s="85">
        <f>Summary!E47</f>
        <v>4.7549999999999999</v>
      </c>
      <c r="T47" s="70"/>
      <c r="U47" s="22">
        <f t="shared" si="12"/>
        <v>31</v>
      </c>
      <c r="V47" s="71">
        <f t="shared" si="13"/>
        <v>38200</v>
      </c>
      <c r="W47" s="22">
        <f t="shared" ca="1" si="14"/>
        <v>1138</v>
      </c>
      <c r="X47" s="68">
        <f>VLOOKUP($A47,[0]!Table,MATCH(X$4,[0]!Curves,0))</f>
        <v>5.0471520666698598E-2</v>
      </c>
      <c r="Y47" s="72">
        <f t="shared" ca="1" si="15"/>
        <v>0.85615711006247031</v>
      </c>
      <c r="Z47" s="22">
        <f t="shared" si="16"/>
        <v>1</v>
      </c>
      <c r="AA47" s="22">
        <f t="shared" si="17"/>
        <v>31</v>
      </c>
      <c r="AB47" s="73"/>
      <c r="AC47" s="62">
        <f t="shared" ca="1" si="18"/>
        <v>12473.06392354448</v>
      </c>
      <c r="AE47" s="62">
        <f t="shared" ca="1" si="20"/>
        <v>37408.701388864283</v>
      </c>
      <c r="AF47" s="62">
        <f t="shared" ca="1" si="21"/>
        <v>37408.701388864283</v>
      </c>
      <c r="AG47" s="62">
        <f t="shared" ca="1" si="22"/>
        <v>49881.765312408766</v>
      </c>
    </row>
    <row r="48" spans="1:33">
      <c r="A48" s="65">
        <f t="shared" si="19"/>
        <v>38231</v>
      </c>
      <c r="B48" s="66">
        <f>Summary!D48</f>
        <v>12009.39</v>
      </c>
      <c r="C48" s="74"/>
      <c r="D48" s="67">
        <f t="shared" si="1"/>
        <v>12009.39</v>
      </c>
      <c r="E48" s="56">
        <f t="shared" si="2"/>
        <v>12009.39</v>
      </c>
      <c r="F48" s="56">
        <f t="shared" ca="1" si="3"/>
        <v>10228.519682599368</v>
      </c>
      <c r="G48" s="68">
        <f>VLOOKUP($A48,[0]!Table,MATCH(G$4,[0]!Curves,0))</f>
        <v>3.581</v>
      </c>
      <c r="H48" s="69">
        <f t="shared" si="4"/>
        <v>3.581</v>
      </c>
      <c r="I48" s="68">
        <f t="shared" si="5"/>
        <v>3.581</v>
      </c>
      <c r="J48" s="68">
        <v>0</v>
      </c>
      <c r="K48" s="69">
        <f t="shared" si="6"/>
        <v>0</v>
      </c>
      <c r="L48" s="85">
        <f t="shared" si="7"/>
        <v>0</v>
      </c>
      <c r="M48" s="68" t="e">
        <f>VLOOKUP($A48,[0]!Table,MATCH(M$4,[0]!Curves,0))</f>
        <v>#N/A</v>
      </c>
      <c r="N48" s="69" t="e">
        <f t="shared" si="8"/>
        <v>#N/A</v>
      </c>
      <c r="O48" s="85" t="e">
        <f t="shared" si="9"/>
        <v>#N/A</v>
      </c>
      <c r="P48" s="60"/>
      <c r="Q48" s="85">
        <f t="shared" si="10"/>
        <v>3.581</v>
      </c>
      <c r="R48" s="85">
        <f t="shared" si="11"/>
        <v>3.581</v>
      </c>
      <c r="S48" s="85">
        <f>Summary!E48</f>
        <v>4.7549999999999999</v>
      </c>
      <c r="T48" s="70"/>
      <c r="U48" s="22">
        <f t="shared" si="12"/>
        <v>30</v>
      </c>
      <c r="V48" s="71">
        <f t="shared" si="13"/>
        <v>38231</v>
      </c>
      <c r="W48" s="22">
        <f t="shared" ca="1" si="14"/>
        <v>1169</v>
      </c>
      <c r="X48" s="68">
        <f>VLOOKUP($A48,[0]!Table,MATCH(X$4,[0]!Curves,0))</f>
        <v>5.0784530170592E-2</v>
      </c>
      <c r="Y48" s="72">
        <f t="shared" ca="1" si="15"/>
        <v>0.85171017700310914</v>
      </c>
      <c r="Z48" s="22">
        <f t="shared" si="16"/>
        <v>1</v>
      </c>
      <c r="AA48" s="22">
        <f t="shared" si="17"/>
        <v>30</v>
      </c>
      <c r="AB48" s="73"/>
      <c r="AC48" s="62">
        <f t="shared" ca="1" si="18"/>
        <v>12008.282107371657</v>
      </c>
      <c r="AE48" s="62">
        <f t="shared" ca="1" si="20"/>
        <v>36628.328983388339</v>
      </c>
      <c r="AF48" s="62">
        <f t="shared" ca="1" si="21"/>
        <v>36628.328983388339</v>
      </c>
      <c r="AG48" s="62">
        <f t="shared" ca="1" si="22"/>
        <v>48636.611090759994</v>
      </c>
    </row>
    <row r="49" spans="1:33">
      <c r="A49" s="65">
        <f t="shared" si="19"/>
        <v>38261</v>
      </c>
      <c r="B49" s="66">
        <f>Summary!D49</f>
        <v>11747.07</v>
      </c>
      <c r="C49" s="74"/>
      <c r="D49" s="67">
        <f t="shared" si="1"/>
        <v>11747.07</v>
      </c>
      <c r="E49" s="56">
        <f t="shared" si="2"/>
        <v>11747.07</v>
      </c>
      <c r="F49" s="56">
        <f t="shared" ca="1" si="3"/>
        <v>9954.7246521823527</v>
      </c>
      <c r="G49" s="68">
        <f>VLOOKUP($A49,[0]!Table,MATCH(G$4,[0]!Curves,0))</f>
        <v>3.61</v>
      </c>
      <c r="H49" s="69">
        <f t="shared" si="4"/>
        <v>3.61</v>
      </c>
      <c r="I49" s="68">
        <f t="shared" si="5"/>
        <v>3.61</v>
      </c>
      <c r="J49" s="68">
        <v>0</v>
      </c>
      <c r="K49" s="69">
        <f t="shared" si="6"/>
        <v>0</v>
      </c>
      <c r="L49" s="85">
        <f t="shared" si="7"/>
        <v>0</v>
      </c>
      <c r="M49" s="68" t="e">
        <f>VLOOKUP($A49,[0]!Table,MATCH(M$4,[0]!Curves,0))</f>
        <v>#N/A</v>
      </c>
      <c r="N49" s="69" t="e">
        <f t="shared" si="8"/>
        <v>#N/A</v>
      </c>
      <c r="O49" s="85" t="e">
        <f t="shared" si="9"/>
        <v>#N/A</v>
      </c>
      <c r="P49" s="60"/>
      <c r="Q49" s="85">
        <f t="shared" si="10"/>
        <v>3.61</v>
      </c>
      <c r="R49" s="85">
        <f t="shared" si="11"/>
        <v>3.61</v>
      </c>
      <c r="S49" s="85">
        <f>Summary!E49</f>
        <v>4.7549999999999999</v>
      </c>
      <c r="T49" s="70"/>
      <c r="U49" s="22">
        <f t="shared" si="12"/>
        <v>31</v>
      </c>
      <c r="V49" s="71">
        <f t="shared" si="13"/>
        <v>38261</v>
      </c>
      <c r="W49" s="22">
        <f t="shared" ca="1" si="14"/>
        <v>1199</v>
      </c>
      <c r="X49" s="68">
        <f>VLOOKUP($A49,[0]!Table,MATCH(X$4,[0]!Curves,0))</f>
        <v>5.1074567164963301E-2</v>
      </c>
      <c r="Y49" s="72">
        <f t="shared" ca="1" si="15"/>
        <v>0.84742192326957733</v>
      </c>
      <c r="Z49" s="22">
        <f t="shared" si="16"/>
        <v>1</v>
      </c>
      <c r="AA49" s="22">
        <f t="shared" si="17"/>
        <v>31</v>
      </c>
      <c r="AB49" s="73"/>
      <c r="AC49" s="62">
        <f t="shared" ca="1" si="18"/>
        <v>11398.159726748794</v>
      </c>
      <c r="AE49" s="62">
        <f t="shared" ca="1" si="20"/>
        <v>35936.555994378294</v>
      </c>
      <c r="AF49" s="62">
        <f t="shared" ca="1" si="21"/>
        <v>35936.555994378294</v>
      </c>
      <c r="AG49" s="62">
        <f t="shared" ca="1" si="22"/>
        <v>47334.715721127082</v>
      </c>
    </row>
    <row r="50" spans="1:33">
      <c r="A50" s="65">
        <f t="shared" si="19"/>
        <v>38292</v>
      </c>
      <c r="B50" s="66">
        <f>Summary!D50</f>
        <v>11547</v>
      </c>
      <c r="C50" s="74"/>
      <c r="D50" s="67">
        <f t="shared" si="1"/>
        <v>11547</v>
      </c>
      <c r="E50" s="56">
        <f t="shared" si="2"/>
        <v>11547</v>
      </c>
      <c r="F50" s="56">
        <f t="shared" ca="1" si="3"/>
        <v>9734.1978298475678</v>
      </c>
      <c r="G50" s="68">
        <f>VLOOKUP($A50,[0]!Table,MATCH(G$4,[0]!Curves,0))</f>
        <v>3.75</v>
      </c>
      <c r="H50" s="69">
        <f t="shared" si="4"/>
        <v>3.75</v>
      </c>
      <c r="I50" s="68">
        <f t="shared" si="5"/>
        <v>3.75</v>
      </c>
      <c r="J50" s="68">
        <v>0</v>
      </c>
      <c r="K50" s="69">
        <f t="shared" si="6"/>
        <v>0</v>
      </c>
      <c r="L50" s="85">
        <f t="shared" si="7"/>
        <v>0</v>
      </c>
      <c r="M50" s="68" t="e">
        <f>VLOOKUP($A50,[0]!Table,MATCH(M$4,[0]!Curves,0))</f>
        <v>#N/A</v>
      </c>
      <c r="N50" s="69" t="e">
        <f t="shared" si="8"/>
        <v>#N/A</v>
      </c>
      <c r="O50" s="85" t="e">
        <f t="shared" si="9"/>
        <v>#N/A</v>
      </c>
      <c r="P50" s="60"/>
      <c r="Q50" s="85">
        <f t="shared" si="10"/>
        <v>3.75</v>
      </c>
      <c r="R50" s="85">
        <f t="shared" si="11"/>
        <v>3.75</v>
      </c>
      <c r="S50" s="85">
        <f>Summary!E50</f>
        <v>4.7549999999999999</v>
      </c>
      <c r="T50" s="70"/>
      <c r="U50" s="22">
        <f t="shared" si="12"/>
        <v>30</v>
      </c>
      <c r="V50" s="71">
        <f t="shared" si="13"/>
        <v>38292</v>
      </c>
      <c r="W50" s="22">
        <f t="shared" ca="1" si="14"/>
        <v>1230</v>
      </c>
      <c r="X50" s="68">
        <f>VLOOKUP($A50,[0]!Table,MATCH(X$4,[0]!Curves,0))</f>
        <v>5.1361889190678398E-2</v>
      </c>
      <c r="Y50" s="72">
        <f t="shared" ca="1" si="15"/>
        <v>0.84300665366307859</v>
      </c>
      <c r="Z50" s="22">
        <f t="shared" si="16"/>
        <v>1</v>
      </c>
      <c r="AA50" s="22">
        <f t="shared" si="17"/>
        <v>30</v>
      </c>
      <c r="AB50" s="73"/>
      <c r="AC50" s="62">
        <f t="shared" ca="1" si="18"/>
        <v>9782.8688189968052</v>
      </c>
      <c r="AE50" s="62">
        <f t="shared" ca="1" si="20"/>
        <v>36503.241861928378</v>
      </c>
      <c r="AF50" s="62">
        <f t="shared" ca="1" si="21"/>
        <v>36503.241861928378</v>
      </c>
      <c r="AG50" s="62">
        <f t="shared" ca="1" si="22"/>
        <v>46286.110680925187</v>
      </c>
    </row>
    <row r="51" spans="1:33">
      <c r="A51" s="65">
        <f t="shared" si="19"/>
        <v>38322</v>
      </c>
      <c r="B51" s="66">
        <f>Summary!D51</f>
        <v>11288.82</v>
      </c>
      <c r="C51" s="74"/>
      <c r="D51" s="67">
        <f t="shared" si="1"/>
        <v>11288.82</v>
      </c>
      <c r="E51" s="56">
        <f t="shared" si="2"/>
        <v>11288.82</v>
      </c>
      <c r="F51" s="56">
        <f t="shared" ca="1" si="3"/>
        <v>9468.134823244669</v>
      </c>
      <c r="G51" s="68">
        <f>VLOOKUP($A51,[0]!Table,MATCH(G$4,[0]!Curves,0))</f>
        <v>3.89</v>
      </c>
      <c r="H51" s="69">
        <f t="shared" si="4"/>
        <v>3.89</v>
      </c>
      <c r="I51" s="68">
        <f t="shared" si="5"/>
        <v>3.89</v>
      </c>
      <c r="J51" s="68">
        <v>0</v>
      </c>
      <c r="K51" s="69">
        <f t="shared" si="6"/>
        <v>0</v>
      </c>
      <c r="L51" s="85">
        <f t="shared" si="7"/>
        <v>0</v>
      </c>
      <c r="M51" s="68" t="e">
        <f>VLOOKUP($A51,[0]!Table,MATCH(M$4,[0]!Curves,0))</f>
        <v>#N/A</v>
      </c>
      <c r="N51" s="69" t="e">
        <f t="shared" si="8"/>
        <v>#N/A</v>
      </c>
      <c r="O51" s="85" t="e">
        <f t="shared" si="9"/>
        <v>#N/A</v>
      </c>
      <c r="P51" s="60"/>
      <c r="Q51" s="85">
        <f t="shared" si="10"/>
        <v>3.89</v>
      </c>
      <c r="R51" s="85">
        <f t="shared" si="11"/>
        <v>3.89</v>
      </c>
      <c r="S51" s="85">
        <f>Summary!E51</f>
        <v>4.7549999999999999</v>
      </c>
      <c r="T51" s="70"/>
      <c r="U51" s="22">
        <f t="shared" si="12"/>
        <v>31</v>
      </c>
      <c r="V51" s="71">
        <f t="shared" si="13"/>
        <v>38322</v>
      </c>
      <c r="W51" s="22">
        <f t="shared" ca="1" si="14"/>
        <v>1260</v>
      </c>
      <c r="X51" s="68">
        <f>VLOOKUP($A51,[0]!Table,MATCH(X$4,[0]!Curves,0))</f>
        <v>5.1639942790177702E-2</v>
      </c>
      <c r="Y51" s="72">
        <f t="shared" ca="1" si="15"/>
        <v>0.83871784856563125</v>
      </c>
      <c r="Z51" s="22">
        <f t="shared" si="16"/>
        <v>1</v>
      </c>
      <c r="AA51" s="22">
        <f t="shared" si="17"/>
        <v>31</v>
      </c>
      <c r="AB51" s="73"/>
      <c r="AC51" s="62">
        <f t="shared" ca="1" si="18"/>
        <v>8189.9366221066366</v>
      </c>
      <c r="AE51" s="62">
        <f t="shared" ca="1" si="20"/>
        <v>36831.044462421763</v>
      </c>
      <c r="AF51" s="62">
        <f t="shared" ca="1" si="21"/>
        <v>36831.044462421763</v>
      </c>
      <c r="AG51" s="62">
        <f t="shared" ca="1" si="22"/>
        <v>45020.981084528401</v>
      </c>
    </row>
    <row r="52" spans="1:33">
      <c r="A52" s="65">
        <f t="shared" si="19"/>
        <v>38353</v>
      </c>
      <c r="B52" s="66">
        <f>Summary!D52</f>
        <v>11075.849999999999</v>
      </c>
      <c r="C52" s="74"/>
      <c r="D52" s="67">
        <f t="shared" si="1"/>
        <v>11075.849999999999</v>
      </c>
      <c r="E52" s="56">
        <f t="shared" si="2"/>
        <v>11075.849999999999</v>
      </c>
      <c r="F52" s="56">
        <f t="shared" ca="1" si="3"/>
        <v>9240.4506620096108</v>
      </c>
      <c r="G52" s="68">
        <f>VLOOKUP($A52,[0]!Table,MATCH(G$4,[0]!Curves,0))</f>
        <v>3.9550000000000001</v>
      </c>
      <c r="H52" s="69">
        <f t="shared" si="4"/>
        <v>3.9550000000000001</v>
      </c>
      <c r="I52" s="68">
        <f t="shared" si="5"/>
        <v>3.9550000000000001</v>
      </c>
      <c r="J52" s="68">
        <v>0</v>
      </c>
      <c r="K52" s="69">
        <f t="shared" si="6"/>
        <v>0</v>
      </c>
      <c r="L52" s="85">
        <f t="shared" si="7"/>
        <v>0</v>
      </c>
      <c r="M52" s="68" t="e">
        <f>VLOOKUP($A52,[0]!Table,MATCH(M$4,[0]!Curves,0))</f>
        <v>#N/A</v>
      </c>
      <c r="N52" s="69" t="e">
        <f t="shared" si="8"/>
        <v>#N/A</v>
      </c>
      <c r="O52" s="85" t="e">
        <f t="shared" si="9"/>
        <v>#N/A</v>
      </c>
      <c r="P52" s="60"/>
      <c r="Q52" s="85">
        <f t="shared" si="10"/>
        <v>3.9550000000000001</v>
      </c>
      <c r="R52" s="85">
        <f t="shared" si="11"/>
        <v>3.9550000000000001</v>
      </c>
      <c r="S52" s="85">
        <f>Summary!E52</f>
        <v>4.7549999999999999</v>
      </c>
      <c r="T52" s="70"/>
      <c r="U52" s="22">
        <f t="shared" si="12"/>
        <v>31</v>
      </c>
      <c r="V52" s="71">
        <f t="shared" si="13"/>
        <v>38353</v>
      </c>
      <c r="W52" s="22">
        <f t="shared" ca="1" si="14"/>
        <v>1291</v>
      </c>
      <c r="X52" s="68">
        <f>VLOOKUP($A52,[0]!Table,MATCH(X$4,[0]!Curves,0))</f>
        <v>5.1920973157392004E-2</v>
      </c>
      <c r="Y52" s="72">
        <f t="shared" ca="1" si="15"/>
        <v>0.83428817309819214</v>
      </c>
      <c r="Z52" s="22">
        <f t="shared" si="16"/>
        <v>1</v>
      </c>
      <c r="AA52" s="22">
        <f t="shared" si="17"/>
        <v>31</v>
      </c>
      <c r="AB52" s="73"/>
      <c r="AC52" s="62">
        <f t="shared" ca="1" si="18"/>
        <v>7392.3605296076867</v>
      </c>
      <c r="AE52" s="62">
        <f t="shared" ca="1" si="20"/>
        <v>36545.982368248013</v>
      </c>
      <c r="AF52" s="62">
        <f t="shared" ca="1" si="21"/>
        <v>36545.982368248013</v>
      </c>
      <c r="AG52" s="62">
        <f t="shared" ca="1" si="22"/>
        <v>43938.342897855699</v>
      </c>
    </row>
    <row r="53" spans="1:33">
      <c r="A53" s="65">
        <f t="shared" si="19"/>
        <v>38384</v>
      </c>
      <c r="B53" s="66">
        <f>Summary!D53</f>
        <v>10872.329999999998</v>
      </c>
      <c r="C53" s="74"/>
      <c r="D53" s="67">
        <f t="shared" si="1"/>
        <v>10872.329999999998</v>
      </c>
      <c r="E53" s="56">
        <f t="shared" si="2"/>
        <v>10872.329999999998</v>
      </c>
      <c r="F53" s="56">
        <f t="shared" ca="1" si="3"/>
        <v>9022.4963765691245</v>
      </c>
      <c r="G53" s="68">
        <f>VLOOKUP($A53,[0]!Table,MATCH(G$4,[0]!Curves,0))</f>
        <v>3.8370000000000002</v>
      </c>
      <c r="H53" s="69">
        <f t="shared" si="4"/>
        <v>3.8370000000000002</v>
      </c>
      <c r="I53" s="68">
        <f t="shared" si="5"/>
        <v>3.8370000000000002</v>
      </c>
      <c r="J53" s="68">
        <v>0</v>
      </c>
      <c r="K53" s="69">
        <f t="shared" si="6"/>
        <v>0</v>
      </c>
      <c r="L53" s="85">
        <f t="shared" si="7"/>
        <v>0</v>
      </c>
      <c r="M53" s="68" t="e">
        <f>VLOOKUP($A53,[0]!Table,MATCH(M$4,[0]!Curves,0))</f>
        <v>#N/A</v>
      </c>
      <c r="N53" s="69" t="e">
        <f t="shared" si="8"/>
        <v>#N/A</v>
      </c>
      <c r="O53" s="85" t="e">
        <f t="shared" si="9"/>
        <v>#N/A</v>
      </c>
      <c r="P53" s="60"/>
      <c r="Q53" s="85">
        <f t="shared" si="10"/>
        <v>3.8370000000000002</v>
      </c>
      <c r="R53" s="85">
        <f t="shared" si="11"/>
        <v>3.8370000000000002</v>
      </c>
      <c r="S53" s="85">
        <f>Summary!E53</f>
        <v>4.7549999999999999</v>
      </c>
      <c r="T53" s="70"/>
      <c r="U53" s="22">
        <f t="shared" si="12"/>
        <v>28</v>
      </c>
      <c r="V53" s="71">
        <f t="shared" si="13"/>
        <v>38384</v>
      </c>
      <c r="W53" s="22">
        <f t="shared" ca="1" si="14"/>
        <v>1322</v>
      </c>
      <c r="X53" s="68">
        <f>VLOOKUP($A53,[0]!Table,MATCH(X$4,[0]!Curves,0))</f>
        <v>5.2196822140016398E-2</v>
      </c>
      <c r="Y53" s="72">
        <f t="shared" ca="1" si="15"/>
        <v>0.82985858381498045</v>
      </c>
      <c r="Z53" s="22">
        <f t="shared" si="16"/>
        <v>1</v>
      </c>
      <c r="AA53" s="22">
        <f t="shared" si="17"/>
        <v>28</v>
      </c>
      <c r="AB53" s="73"/>
      <c r="AC53" s="62">
        <f t="shared" ca="1" si="18"/>
        <v>8282.6516736904541</v>
      </c>
      <c r="AE53" s="62">
        <f t="shared" ca="1" si="20"/>
        <v>34619.318596895733</v>
      </c>
      <c r="AF53" s="62">
        <f t="shared" ca="1" si="21"/>
        <v>34619.318596895733</v>
      </c>
      <c r="AG53" s="62">
        <f t="shared" ca="1" si="22"/>
        <v>42901.970270586186</v>
      </c>
    </row>
    <row r="54" spans="1:33">
      <c r="A54" s="65">
        <f t="shared" si="19"/>
        <v>38412</v>
      </c>
      <c r="B54" s="66">
        <f>Summary!D54</f>
        <v>10635.96</v>
      </c>
      <c r="C54" s="74"/>
      <c r="D54" s="67">
        <f t="shared" si="1"/>
        <v>10635.96</v>
      </c>
      <c r="E54" s="56">
        <f t="shared" si="2"/>
        <v>10635.96</v>
      </c>
      <c r="F54" s="56">
        <f t="shared" ca="1" si="3"/>
        <v>8783.6605811491099</v>
      </c>
      <c r="G54" s="68">
        <f>VLOOKUP($A54,[0]!Table,MATCH(G$4,[0]!Curves,0))</f>
        <v>3.7040000000000002</v>
      </c>
      <c r="H54" s="69">
        <f t="shared" si="4"/>
        <v>3.7040000000000002</v>
      </c>
      <c r="I54" s="68">
        <f t="shared" si="5"/>
        <v>3.7040000000000002</v>
      </c>
      <c r="J54" s="68">
        <v>0</v>
      </c>
      <c r="K54" s="69">
        <f t="shared" si="6"/>
        <v>0</v>
      </c>
      <c r="L54" s="85">
        <f t="shared" si="7"/>
        <v>0</v>
      </c>
      <c r="M54" s="68" t="e">
        <f>VLOOKUP($A54,[0]!Table,MATCH(M$4,[0]!Curves,0))</f>
        <v>#N/A</v>
      </c>
      <c r="N54" s="69" t="e">
        <f t="shared" si="8"/>
        <v>#N/A</v>
      </c>
      <c r="O54" s="85" t="e">
        <f t="shared" si="9"/>
        <v>#N/A</v>
      </c>
      <c r="P54" s="60"/>
      <c r="Q54" s="85">
        <f t="shared" si="10"/>
        <v>3.7040000000000002</v>
      </c>
      <c r="R54" s="85">
        <f t="shared" si="11"/>
        <v>3.7040000000000002</v>
      </c>
      <c r="S54" s="85">
        <f>Summary!E54</f>
        <v>4.7549999999999999</v>
      </c>
      <c r="T54" s="70"/>
      <c r="U54" s="22">
        <f t="shared" si="12"/>
        <v>31</v>
      </c>
      <c r="V54" s="71">
        <f t="shared" si="13"/>
        <v>38412</v>
      </c>
      <c r="W54" s="22">
        <f t="shared" ca="1" si="14"/>
        <v>1350</v>
      </c>
      <c r="X54" s="68">
        <f>VLOOKUP($A54,[0]!Table,MATCH(X$4,[0]!Curves,0))</f>
        <v>5.2445976081620001E-2</v>
      </c>
      <c r="Y54" s="72">
        <f t="shared" ca="1" si="15"/>
        <v>0.82584558245321626</v>
      </c>
      <c r="Z54" s="22">
        <f t="shared" si="16"/>
        <v>1</v>
      </c>
      <c r="AA54" s="22">
        <f t="shared" si="17"/>
        <v>31</v>
      </c>
      <c r="AB54" s="73"/>
      <c r="AC54" s="62">
        <f t="shared" ca="1" si="18"/>
        <v>9231.6272707877124</v>
      </c>
      <c r="AE54" s="62">
        <f t="shared" ca="1" si="20"/>
        <v>32534.678792576306</v>
      </c>
      <c r="AF54" s="62">
        <f t="shared" ca="1" si="21"/>
        <v>32534.678792576306</v>
      </c>
      <c r="AG54" s="62">
        <f t="shared" ca="1" si="22"/>
        <v>41766.30606336402</v>
      </c>
    </row>
    <row r="55" spans="1:33">
      <c r="A55" s="65">
        <f t="shared" si="19"/>
        <v>38443</v>
      </c>
      <c r="B55" s="66">
        <f>Summary!D55</f>
        <v>10431.33</v>
      </c>
      <c r="C55" s="74"/>
      <c r="D55" s="67">
        <f t="shared" si="1"/>
        <v>10431.33</v>
      </c>
      <c r="E55" s="56">
        <f t="shared" si="2"/>
        <v>10431.33</v>
      </c>
      <c r="F55" s="56">
        <f t="shared" ca="1" si="3"/>
        <v>8568.8477722207699</v>
      </c>
      <c r="G55" s="68">
        <f>VLOOKUP($A55,[0]!Table,MATCH(G$4,[0]!Curves,0))</f>
        <v>3.484</v>
      </c>
      <c r="H55" s="69">
        <f t="shared" si="4"/>
        <v>3.484</v>
      </c>
      <c r="I55" s="68">
        <f t="shared" si="5"/>
        <v>3.484</v>
      </c>
      <c r="J55" s="68">
        <v>0</v>
      </c>
      <c r="K55" s="69">
        <f t="shared" si="6"/>
        <v>0</v>
      </c>
      <c r="L55" s="85">
        <f t="shared" si="7"/>
        <v>0</v>
      </c>
      <c r="M55" s="68" t="e">
        <f>VLOOKUP($A55,[0]!Table,MATCH(M$4,[0]!Curves,0))</f>
        <v>#N/A</v>
      </c>
      <c r="N55" s="69" t="e">
        <f t="shared" si="8"/>
        <v>#N/A</v>
      </c>
      <c r="O55" s="85" t="e">
        <f t="shared" si="9"/>
        <v>#N/A</v>
      </c>
      <c r="P55" s="60"/>
      <c r="Q55" s="85">
        <f t="shared" si="10"/>
        <v>3.484</v>
      </c>
      <c r="R55" s="85">
        <f t="shared" si="11"/>
        <v>3.484</v>
      </c>
      <c r="S55" s="85">
        <f>Summary!E55</f>
        <v>4.7549999999999999</v>
      </c>
      <c r="T55" s="70"/>
      <c r="U55" s="22">
        <f t="shared" si="12"/>
        <v>30</v>
      </c>
      <c r="V55" s="71">
        <f t="shared" si="13"/>
        <v>38443</v>
      </c>
      <c r="W55" s="22">
        <f t="shared" ca="1" si="14"/>
        <v>1381</v>
      </c>
      <c r="X55" s="68">
        <f>VLOOKUP($A55,[0]!Table,MATCH(X$4,[0]!Curves,0))</f>
        <v>5.2700888242207096E-2</v>
      </c>
      <c r="Y55" s="72">
        <f t="shared" ca="1" si="15"/>
        <v>0.82145304311346401</v>
      </c>
      <c r="Z55" s="22">
        <f t="shared" si="16"/>
        <v>1</v>
      </c>
      <c r="AA55" s="22">
        <f t="shared" si="17"/>
        <v>30</v>
      </c>
      <c r="AB55" s="73"/>
      <c r="AC55" s="62">
        <f t="shared" ca="1" si="18"/>
        <v>10891.005518492599</v>
      </c>
      <c r="AE55" s="62">
        <f t="shared" ca="1" si="20"/>
        <v>29853.865638417163</v>
      </c>
      <c r="AF55" s="62">
        <f t="shared" ca="1" si="21"/>
        <v>29853.865638417163</v>
      </c>
      <c r="AG55" s="62">
        <f t="shared" ca="1" si="22"/>
        <v>40744.871156909758</v>
      </c>
    </row>
    <row r="56" spans="1:33">
      <c r="A56" s="65">
        <f t="shared" si="19"/>
        <v>38473</v>
      </c>
      <c r="B56" s="66">
        <f>Summary!D56</f>
        <v>10236.06</v>
      </c>
      <c r="C56" s="74"/>
      <c r="D56" s="67">
        <f t="shared" si="1"/>
        <v>10236.06</v>
      </c>
      <c r="E56" s="56">
        <f t="shared" si="2"/>
        <v>10236.06</v>
      </c>
      <c r="F56" s="56">
        <f t="shared" ca="1" si="3"/>
        <v>8365.3982797197532</v>
      </c>
      <c r="G56" s="68">
        <f>VLOOKUP($A56,[0]!Table,MATCH(G$4,[0]!Curves,0))</f>
        <v>3.4740000000000002</v>
      </c>
      <c r="H56" s="69">
        <f t="shared" si="4"/>
        <v>3.4740000000000002</v>
      </c>
      <c r="I56" s="68">
        <f t="shared" si="5"/>
        <v>3.4740000000000002</v>
      </c>
      <c r="J56" s="68">
        <v>0</v>
      </c>
      <c r="K56" s="69">
        <f t="shared" si="6"/>
        <v>0</v>
      </c>
      <c r="L56" s="85">
        <f t="shared" si="7"/>
        <v>0</v>
      </c>
      <c r="M56" s="68" t="e">
        <f>VLOOKUP($A56,[0]!Table,MATCH(M$4,[0]!Curves,0))</f>
        <v>#N/A</v>
      </c>
      <c r="N56" s="69" t="e">
        <f t="shared" si="8"/>
        <v>#N/A</v>
      </c>
      <c r="O56" s="85" t="e">
        <f t="shared" si="9"/>
        <v>#N/A</v>
      </c>
      <c r="P56" s="60"/>
      <c r="Q56" s="85">
        <f t="shared" si="10"/>
        <v>3.4740000000000002</v>
      </c>
      <c r="R56" s="85">
        <f t="shared" si="11"/>
        <v>3.4740000000000002</v>
      </c>
      <c r="S56" s="85">
        <f>Summary!E56</f>
        <v>4.7549999999999999</v>
      </c>
      <c r="T56" s="70"/>
      <c r="U56" s="22">
        <f t="shared" si="12"/>
        <v>31</v>
      </c>
      <c r="V56" s="71">
        <f t="shared" si="13"/>
        <v>38473</v>
      </c>
      <c r="W56" s="22">
        <f t="shared" ca="1" si="14"/>
        <v>1411</v>
      </c>
      <c r="X56" s="68">
        <f>VLOOKUP($A56,[0]!Table,MATCH(X$4,[0]!Curves,0))</f>
        <v>5.2929323031796205E-2</v>
      </c>
      <c r="Y56" s="72">
        <f t="shared" ca="1" si="15"/>
        <v>0.81724787464314919</v>
      </c>
      <c r="Z56" s="22">
        <f t="shared" si="16"/>
        <v>1</v>
      </c>
      <c r="AA56" s="22">
        <f t="shared" si="17"/>
        <v>31</v>
      </c>
      <c r="AB56" s="73"/>
      <c r="AC56" s="62">
        <f t="shared" ca="1" si="18"/>
        <v>10716.075196321</v>
      </c>
      <c r="AE56" s="62">
        <f t="shared" ca="1" si="20"/>
        <v>29061.393623746426</v>
      </c>
      <c r="AF56" s="62">
        <f t="shared" ca="1" si="21"/>
        <v>29061.393623746426</v>
      </c>
      <c r="AG56" s="62">
        <f t="shared" ca="1" si="22"/>
        <v>39777.468820067428</v>
      </c>
    </row>
    <row r="57" spans="1:33">
      <c r="A57" s="65">
        <f t="shared" si="19"/>
        <v>38504</v>
      </c>
      <c r="B57" s="66">
        <f>Summary!D57</f>
        <v>10021.83</v>
      </c>
      <c r="C57" s="74"/>
      <c r="D57" s="67">
        <f t="shared" si="1"/>
        <v>10021.83</v>
      </c>
      <c r="E57" s="56">
        <f t="shared" si="2"/>
        <v>10021.83</v>
      </c>
      <c r="F57" s="56">
        <f t="shared" ca="1" si="3"/>
        <v>8146.6855671049389</v>
      </c>
      <c r="G57" s="68">
        <f>VLOOKUP($A57,[0]!Table,MATCH(G$4,[0]!Curves,0))</f>
        <v>3.51</v>
      </c>
      <c r="H57" s="69">
        <f t="shared" si="4"/>
        <v>3.51</v>
      </c>
      <c r="I57" s="68">
        <f t="shared" si="5"/>
        <v>3.51</v>
      </c>
      <c r="J57" s="68">
        <v>0</v>
      </c>
      <c r="K57" s="69">
        <f t="shared" si="6"/>
        <v>0</v>
      </c>
      <c r="L57" s="85">
        <f t="shared" si="7"/>
        <v>0</v>
      </c>
      <c r="M57" s="68" t="e">
        <f>VLOOKUP($A57,[0]!Table,MATCH(M$4,[0]!Curves,0))</f>
        <v>#N/A</v>
      </c>
      <c r="N57" s="69" t="e">
        <f t="shared" si="8"/>
        <v>#N/A</v>
      </c>
      <c r="O57" s="85" t="e">
        <f t="shared" si="9"/>
        <v>#N/A</v>
      </c>
      <c r="P57" s="60"/>
      <c r="Q57" s="85">
        <f t="shared" si="10"/>
        <v>3.51</v>
      </c>
      <c r="R57" s="85">
        <f t="shared" si="11"/>
        <v>3.51</v>
      </c>
      <c r="S57" s="85">
        <f>Summary!E57</f>
        <v>4.7549999999999999</v>
      </c>
      <c r="T57" s="70"/>
      <c r="U57" s="22">
        <f t="shared" si="12"/>
        <v>30</v>
      </c>
      <c r="V57" s="71">
        <f t="shared" si="13"/>
        <v>38504</v>
      </c>
      <c r="W57" s="22">
        <f t="shared" ca="1" si="14"/>
        <v>1442</v>
      </c>
      <c r="X57" s="68">
        <f>VLOOKUP($A57,[0]!Table,MATCH(X$4,[0]!Curves,0))</f>
        <v>5.3165372332649501E-2</v>
      </c>
      <c r="Y57" s="72">
        <f t="shared" ca="1" si="15"/>
        <v>0.81289400908865339</v>
      </c>
      <c r="Z57" s="22">
        <f t="shared" si="16"/>
        <v>1</v>
      </c>
      <c r="AA57" s="22">
        <f t="shared" si="17"/>
        <v>30</v>
      </c>
      <c r="AB57" s="73"/>
      <c r="AC57" s="62">
        <f t="shared" ca="1" si="18"/>
        <v>10142.62353104565</v>
      </c>
      <c r="AE57" s="62">
        <f t="shared" ca="1" si="20"/>
        <v>28594.866340538334</v>
      </c>
      <c r="AF57" s="62">
        <f t="shared" ca="1" si="21"/>
        <v>28594.866340538334</v>
      </c>
      <c r="AG57" s="62">
        <f t="shared" ca="1" si="22"/>
        <v>38737.489871583981</v>
      </c>
    </row>
    <row r="58" spans="1:33">
      <c r="A58" s="65">
        <f t="shared" si="19"/>
        <v>38534</v>
      </c>
      <c r="B58" s="66">
        <f>Summary!D58</f>
        <v>9819.42</v>
      </c>
      <c r="C58" s="74"/>
      <c r="D58" s="67">
        <f t="shared" si="1"/>
        <v>9819.42</v>
      </c>
      <c r="E58" s="56">
        <f t="shared" si="2"/>
        <v>9819.42</v>
      </c>
      <c r="F58" s="56">
        <f t="shared" ca="1" si="3"/>
        <v>7941.3469032882394</v>
      </c>
      <c r="G58" s="68">
        <f>VLOOKUP($A58,[0]!Table,MATCH(G$4,[0]!Curves,0))</f>
        <v>3.5420000000000003</v>
      </c>
      <c r="H58" s="69">
        <f t="shared" si="4"/>
        <v>3.5420000000000003</v>
      </c>
      <c r="I58" s="68">
        <f t="shared" si="5"/>
        <v>3.5420000000000003</v>
      </c>
      <c r="J58" s="68">
        <v>0</v>
      </c>
      <c r="K58" s="69">
        <f t="shared" si="6"/>
        <v>0</v>
      </c>
      <c r="L58" s="85">
        <f t="shared" si="7"/>
        <v>0</v>
      </c>
      <c r="M58" s="68" t="e">
        <f>VLOOKUP($A58,[0]!Table,MATCH(M$4,[0]!Curves,0))</f>
        <v>#N/A</v>
      </c>
      <c r="N58" s="69" t="e">
        <f t="shared" si="8"/>
        <v>#N/A</v>
      </c>
      <c r="O58" s="85" t="e">
        <f t="shared" si="9"/>
        <v>#N/A</v>
      </c>
      <c r="P58" s="60"/>
      <c r="Q58" s="85">
        <f t="shared" si="10"/>
        <v>3.5420000000000003</v>
      </c>
      <c r="R58" s="85">
        <f t="shared" si="11"/>
        <v>3.5420000000000003</v>
      </c>
      <c r="S58" s="85">
        <f>Summary!E58</f>
        <v>4.7549999999999999</v>
      </c>
      <c r="T58" s="70"/>
      <c r="U58" s="22">
        <f t="shared" si="12"/>
        <v>31</v>
      </c>
      <c r="V58" s="71">
        <f t="shared" si="13"/>
        <v>38534</v>
      </c>
      <c r="W58" s="22">
        <f t="shared" ca="1" si="14"/>
        <v>1472</v>
      </c>
      <c r="X58" s="68">
        <f>VLOOKUP($A58,[0]!Table,MATCH(X$4,[0]!Curves,0))</f>
        <v>5.3372955257531704E-2</v>
      </c>
      <c r="Y58" s="72">
        <f t="shared" ca="1" si="15"/>
        <v>0.80873889733693427</v>
      </c>
      <c r="Z58" s="22">
        <f t="shared" si="16"/>
        <v>1</v>
      </c>
      <c r="AA58" s="22">
        <f t="shared" si="17"/>
        <v>31</v>
      </c>
      <c r="AB58" s="73"/>
      <c r="AC58" s="62">
        <f t="shared" ca="1" si="18"/>
        <v>9632.8537936886314</v>
      </c>
      <c r="AE58" s="62">
        <f t="shared" ca="1" si="20"/>
        <v>28128.250731446948</v>
      </c>
      <c r="AF58" s="62">
        <f t="shared" ca="1" si="21"/>
        <v>28128.250731446948</v>
      </c>
      <c r="AG58" s="62">
        <f t="shared" ca="1" si="22"/>
        <v>37761.104525135575</v>
      </c>
    </row>
    <row r="59" spans="1:33">
      <c r="A59" s="65">
        <f t="shared" si="19"/>
        <v>38565</v>
      </c>
      <c r="B59" s="66">
        <f>Summary!D59</f>
        <v>9642.6</v>
      </c>
      <c r="C59" s="74"/>
      <c r="D59" s="67">
        <f t="shared" si="1"/>
        <v>9642.6</v>
      </c>
      <c r="E59" s="56">
        <f t="shared" si="2"/>
        <v>9642.6</v>
      </c>
      <c r="F59" s="56">
        <f t="shared" ca="1" si="3"/>
        <v>7757.5590766679916</v>
      </c>
      <c r="G59" s="68">
        <f>VLOOKUP($A59,[0]!Table,MATCH(G$4,[0]!Curves,0))</f>
        <v>3.5910000000000002</v>
      </c>
      <c r="H59" s="69">
        <f t="shared" si="4"/>
        <v>3.5910000000000002</v>
      </c>
      <c r="I59" s="68">
        <f t="shared" si="5"/>
        <v>3.5910000000000002</v>
      </c>
      <c r="J59" s="68">
        <v>0</v>
      </c>
      <c r="K59" s="69">
        <f t="shared" si="6"/>
        <v>0</v>
      </c>
      <c r="L59" s="85">
        <f t="shared" si="7"/>
        <v>0</v>
      </c>
      <c r="M59" s="68" t="e">
        <f>VLOOKUP($A59,[0]!Table,MATCH(M$4,[0]!Curves,0))</f>
        <v>#N/A</v>
      </c>
      <c r="N59" s="69" t="e">
        <f t="shared" si="8"/>
        <v>#N/A</v>
      </c>
      <c r="O59" s="85" t="e">
        <f t="shared" si="9"/>
        <v>#N/A</v>
      </c>
      <c r="P59" s="60"/>
      <c r="Q59" s="85">
        <f t="shared" si="10"/>
        <v>3.5910000000000002</v>
      </c>
      <c r="R59" s="85">
        <f t="shared" si="11"/>
        <v>3.5910000000000002</v>
      </c>
      <c r="S59" s="85">
        <f>Summary!E59</f>
        <v>4.7549999999999999</v>
      </c>
      <c r="T59" s="70"/>
      <c r="U59" s="22">
        <f t="shared" si="12"/>
        <v>31</v>
      </c>
      <c r="V59" s="71">
        <f t="shared" si="13"/>
        <v>38565</v>
      </c>
      <c r="W59" s="22">
        <f t="shared" ca="1" si="14"/>
        <v>1503</v>
      </c>
      <c r="X59" s="68">
        <f>VLOOKUP($A59,[0]!Table,MATCH(X$4,[0]!Curves,0))</f>
        <v>5.3565910663528005E-2</v>
      </c>
      <c r="Y59" s="72">
        <f t="shared" ca="1" si="15"/>
        <v>0.80450906152572865</v>
      </c>
      <c r="Z59" s="22">
        <f t="shared" si="16"/>
        <v>1</v>
      </c>
      <c r="AA59" s="22">
        <f t="shared" si="17"/>
        <v>31</v>
      </c>
      <c r="AB59" s="73"/>
      <c r="AC59" s="62">
        <f t="shared" ca="1" si="18"/>
        <v>9029.7987652415395</v>
      </c>
      <c r="AE59" s="62">
        <f t="shared" ca="1" si="20"/>
        <v>27857.394644314758</v>
      </c>
      <c r="AF59" s="62">
        <f t="shared" ca="1" si="21"/>
        <v>27857.394644314758</v>
      </c>
      <c r="AG59" s="62">
        <f t="shared" ca="1" si="22"/>
        <v>36887.193409556297</v>
      </c>
    </row>
    <row r="60" spans="1:33">
      <c r="A60" s="65">
        <f t="shared" si="19"/>
        <v>38596</v>
      </c>
      <c r="B60" s="66">
        <f>Summary!D60</f>
        <v>9425.0399999999991</v>
      </c>
      <c r="C60" s="74"/>
      <c r="D60" s="67">
        <f t="shared" si="1"/>
        <v>9425.0399999999991</v>
      </c>
      <c r="E60" s="56">
        <f t="shared" si="2"/>
        <v>9425.0399999999991</v>
      </c>
      <c r="F60" s="56">
        <f t="shared" ca="1" si="3"/>
        <v>7542.6321610556579</v>
      </c>
      <c r="G60" s="68">
        <f>VLOOKUP($A60,[0]!Table,MATCH(G$4,[0]!Curves,0))</f>
        <v>3.6060000000000003</v>
      </c>
      <c r="H60" s="69">
        <f t="shared" si="4"/>
        <v>3.6060000000000003</v>
      </c>
      <c r="I60" s="68">
        <f t="shared" si="5"/>
        <v>3.6060000000000003</v>
      </c>
      <c r="J60" s="68">
        <v>0</v>
      </c>
      <c r="K60" s="69">
        <f t="shared" si="6"/>
        <v>0</v>
      </c>
      <c r="L60" s="85">
        <f t="shared" si="7"/>
        <v>0</v>
      </c>
      <c r="M60" s="68" t="e">
        <f>VLOOKUP($A60,[0]!Table,MATCH(M$4,[0]!Curves,0))</f>
        <v>#N/A</v>
      </c>
      <c r="N60" s="69" t="e">
        <f t="shared" si="8"/>
        <v>#N/A</v>
      </c>
      <c r="O60" s="85" t="e">
        <f t="shared" si="9"/>
        <v>#N/A</v>
      </c>
      <c r="P60" s="60"/>
      <c r="Q60" s="85">
        <f t="shared" si="10"/>
        <v>3.6060000000000003</v>
      </c>
      <c r="R60" s="85">
        <f t="shared" si="11"/>
        <v>3.6060000000000003</v>
      </c>
      <c r="S60" s="85">
        <f>Summary!E60</f>
        <v>4.7549999999999999</v>
      </c>
      <c r="T60" s="70"/>
      <c r="U60" s="22">
        <f t="shared" si="12"/>
        <v>30</v>
      </c>
      <c r="V60" s="71">
        <f t="shared" si="13"/>
        <v>38596</v>
      </c>
      <c r="W60" s="22">
        <f t="shared" ca="1" si="14"/>
        <v>1534</v>
      </c>
      <c r="X60" s="68">
        <f>VLOOKUP($A60,[0]!Table,MATCH(X$4,[0]!Curves,0))</f>
        <v>5.3758866081932997E-2</v>
      </c>
      <c r="Y60" s="72">
        <f t="shared" ca="1" si="15"/>
        <v>0.80027587798626409</v>
      </c>
      <c r="Z60" s="22">
        <f t="shared" si="16"/>
        <v>1</v>
      </c>
      <c r="AA60" s="22">
        <f t="shared" si="17"/>
        <v>30</v>
      </c>
      <c r="AB60" s="73"/>
      <c r="AC60" s="62">
        <f t="shared" ca="1" si="18"/>
        <v>8666.484353052947</v>
      </c>
      <c r="AE60" s="62">
        <f t="shared" ca="1" si="20"/>
        <v>27198.731572766705</v>
      </c>
      <c r="AF60" s="62">
        <f t="shared" ca="1" si="21"/>
        <v>27198.731572766705</v>
      </c>
      <c r="AG60" s="62">
        <f t="shared" ca="1" si="22"/>
        <v>35865.215925819655</v>
      </c>
    </row>
    <row r="61" spans="1:33">
      <c r="A61" s="65">
        <f t="shared" si="19"/>
        <v>38626</v>
      </c>
      <c r="B61" s="66">
        <f>Summary!D61</f>
        <v>9263.0399999999991</v>
      </c>
      <c r="C61" s="74"/>
      <c r="D61" s="67">
        <f t="shared" si="1"/>
        <v>9263.0399999999991</v>
      </c>
      <c r="E61" s="56">
        <f t="shared" si="2"/>
        <v>9263.0399999999991</v>
      </c>
      <c r="F61" s="56">
        <f t="shared" ca="1" si="3"/>
        <v>7375.0132322110831</v>
      </c>
      <c r="G61" s="68">
        <f>VLOOKUP($A61,[0]!Table,MATCH(G$4,[0]!Curves,0))</f>
        <v>3.6349999999999998</v>
      </c>
      <c r="H61" s="69">
        <f t="shared" si="4"/>
        <v>3.6349999999999998</v>
      </c>
      <c r="I61" s="68">
        <f t="shared" si="5"/>
        <v>3.6349999999999998</v>
      </c>
      <c r="J61" s="68">
        <v>0</v>
      </c>
      <c r="K61" s="69">
        <f t="shared" si="6"/>
        <v>0</v>
      </c>
      <c r="L61" s="85">
        <f t="shared" si="7"/>
        <v>0</v>
      </c>
      <c r="M61" s="68" t="e">
        <f>VLOOKUP($A61,[0]!Table,MATCH(M$4,[0]!Curves,0))</f>
        <v>#N/A</v>
      </c>
      <c r="N61" s="69" t="e">
        <f t="shared" si="8"/>
        <v>#N/A</v>
      </c>
      <c r="O61" s="85" t="e">
        <f t="shared" si="9"/>
        <v>#N/A</v>
      </c>
      <c r="P61" s="60"/>
      <c r="Q61" s="85">
        <f t="shared" si="10"/>
        <v>3.6349999999999998</v>
      </c>
      <c r="R61" s="85">
        <f t="shared" si="11"/>
        <v>3.6349999999999998</v>
      </c>
      <c r="S61" s="85">
        <f>Summary!E61</f>
        <v>4.7549999999999999</v>
      </c>
      <c r="T61" s="70"/>
      <c r="U61" s="22">
        <f t="shared" si="12"/>
        <v>31</v>
      </c>
      <c r="V61" s="71">
        <f t="shared" si="13"/>
        <v>38626</v>
      </c>
      <c r="W61" s="22">
        <f t="shared" ca="1" si="14"/>
        <v>1564</v>
      </c>
      <c r="X61" s="68">
        <f>VLOOKUP($A61,[0]!Table,MATCH(X$4,[0]!Curves,0))</f>
        <v>5.3945597143816804E-2</v>
      </c>
      <c r="Y61" s="72">
        <f t="shared" ca="1" si="15"/>
        <v>0.79617633435795199</v>
      </c>
      <c r="Z61" s="22">
        <f t="shared" si="16"/>
        <v>1</v>
      </c>
      <c r="AA61" s="22">
        <f t="shared" si="17"/>
        <v>31</v>
      </c>
      <c r="AB61" s="73"/>
      <c r="AC61" s="62">
        <f t="shared" ca="1" si="18"/>
        <v>8260.0148200764143</v>
      </c>
      <c r="AE61" s="62">
        <f t="shared" ca="1" si="20"/>
        <v>26808.173099087286</v>
      </c>
      <c r="AF61" s="62">
        <f t="shared" ca="1" si="21"/>
        <v>26808.173099087286</v>
      </c>
      <c r="AG61" s="62">
        <f t="shared" ca="1" si="22"/>
        <v>35068.187919163698</v>
      </c>
    </row>
    <row r="62" spans="1:33">
      <c r="A62" s="65">
        <f t="shared" si="19"/>
        <v>38657</v>
      </c>
      <c r="B62" s="66">
        <f>Summary!D62</f>
        <v>9088.32</v>
      </c>
      <c r="C62" s="74"/>
      <c r="D62" s="67">
        <f t="shared" si="1"/>
        <v>9088.32</v>
      </c>
      <c r="E62" s="56">
        <f t="shared" si="2"/>
        <v>9088.32</v>
      </c>
      <c r="F62" s="56">
        <f t="shared" ca="1" si="3"/>
        <v>7197.3805899668678</v>
      </c>
      <c r="G62" s="68">
        <f>VLOOKUP($A62,[0]!Table,MATCH(G$4,[0]!Curves,0))</f>
        <v>3.7749999999999999</v>
      </c>
      <c r="H62" s="69">
        <f t="shared" si="4"/>
        <v>3.7749999999999999</v>
      </c>
      <c r="I62" s="68">
        <f t="shared" si="5"/>
        <v>3.7749999999999999</v>
      </c>
      <c r="J62" s="68">
        <v>0</v>
      </c>
      <c r="K62" s="69">
        <f t="shared" si="6"/>
        <v>0</v>
      </c>
      <c r="L62" s="85">
        <f t="shared" si="7"/>
        <v>0</v>
      </c>
      <c r="M62" s="68" t="e">
        <f>VLOOKUP($A62,[0]!Table,MATCH(M$4,[0]!Curves,0))</f>
        <v>#N/A</v>
      </c>
      <c r="N62" s="69" t="e">
        <f t="shared" si="8"/>
        <v>#N/A</v>
      </c>
      <c r="O62" s="85" t="e">
        <f t="shared" si="9"/>
        <v>#N/A</v>
      </c>
      <c r="P62" s="60"/>
      <c r="Q62" s="85">
        <f t="shared" si="10"/>
        <v>3.7749999999999999</v>
      </c>
      <c r="R62" s="85">
        <f t="shared" si="11"/>
        <v>3.7749999999999999</v>
      </c>
      <c r="S62" s="85">
        <f>Summary!E62</f>
        <v>4.7549999999999999</v>
      </c>
      <c r="T62" s="70"/>
      <c r="U62" s="22">
        <f t="shared" si="12"/>
        <v>30</v>
      </c>
      <c r="V62" s="71">
        <f t="shared" si="13"/>
        <v>38657</v>
      </c>
      <c r="W62" s="22">
        <f t="shared" ca="1" si="14"/>
        <v>1595</v>
      </c>
      <c r="X62" s="68">
        <f>VLOOKUP($A62,[0]!Table,MATCH(X$4,[0]!Curves,0))</f>
        <v>5.41385525866378E-2</v>
      </c>
      <c r="Y62" s="72">
        <f t="shared" ca="1" si="15"/>
        <v>0.79193740867034479</v>
      </c>
      <c r="Z62" s="22">
        <f t="shared" si="16"/>
        <v>1</v>
      </c>
      <c r="AA62" s="22">
        <f t="shared" si="17"/>
        <v>30</v>
      </c>
      <c r="AB62" s="73"/>
      <c r="AC62" s="62">
        <f t="shared" ca="1" si="18"/>
        <v>7053.4329781675306</v>
      </c>
      <c r="AE62" s="62">
        <f t="shared" ca="1" si="20"/>
        <v>27170.111727124924</v>
      </c>
      <c r="AF62" s="62">
        <f t="shared" ca="1" si="21"/>
        <v>27170.111727124924</v>
      </c>
      <c r="AG62" s="62">
        <f t="shared" ca="1" si="22"/>
        <v>34223.544705292457</v>
      </c>
    </row>
    <row r="63" spans="1:33">
      <c r="A63" s="65">
        <f t="shared" si="19"/>
        <v>38687</v>
      </c>
      <c r="B63" s="66">
        <f>Summary!D63</f>
        <v>8863.83</v>
      </c>
      <c r="C63" s="74"/>
      <c r="D63" s="67">
        <f t="shared" si="1"/>
        <v>8863.83</v>
      </c>
      <c r="E63" s="56">
        <f t="shared" si="2"/>
        <v>8863.83</v>
      </c>
      <c r="F63" s="56">
        <f t="shared" ca="1" si="3"/>
        <v>6983.2164304760763</v>
      </c>
      <c r="G63" s="68">
        <f>VLOOKUP($A63,[0]!Table,MATCH(G$4,[0]!Curves,0))</f>
        <v>3.915</v>
      </c>
      <c r="H63" s="69">
        <f t="shared" si="4"/>
        <v>3.915</v>
      </c>
      <c r="I63" s="68">
        <f t="shared" si="5"/>
        <v>3.915</v>
      </c>
      <c r="J63" s="68">
        <v>0</v>
      </c>
      <c r="K63" s="69">
        <f t="shared" si="6"/>
        <v>0</v>
      </c>
      <c r="L63" s="85">
        <f t="shared" si="7"/>
        <v>0</v>
      </c>
      <c r="M63" s="68" t="e">
        <f>VLOOKUP($A63,[0]!Table,MATCH(M$4,[0]!Curves,0))</f>
        <v>#N/A</v>
      </c>
      <c r="N63" s="69" t="e">
        <f t="shared" si="8"/>
        <v>#N/A</v>
      </c>
      <c r="O63" s="85" t="e">
        <f t="shared" si="9"/>
        <v>#N/A</v>
      </c>
      <c r="P63" s="60"/>
      <c r="Q63" s="85">
        <f t="shared" si="10"/>
        <v>3.915</v>
      </c>
      <c r="R63" s="85">
        <f t="shared" si="11"/>
        <v>3.915</v>
      </c>
      <c r="S63" s="85">
        <f>Summary!E63</f>
        <v>4.7549999999999999</v>
      </c>
      <c r="T63" s="70"/>
      <c r="U63" s="22">
        <f t="shared" si="12"/>
        <v>31</v>
      </c>
      <c r="V63" s="71">
        <f t="shared" si="13"/>
        <v>38687</v>
      </c>
      <c r="W63" s="22">
        <f t="shared" ca="1" si="14"/>
        <v>1625</v>
      </c>
      <c r="X63" s="68">
        <f>VLOOKUP($A63,[0]!Table,MATCH(X$4,[0]!Curves,0))</f>
        <v>5.4325283672147506E-2</v>
      </c>
      <c r="Y63" s="72">
        <f t="shared" ca="1" si="15"/>
        <v>0.7878328477053459</v>
      </c>
      <c r="Z63" s="22">
        <f t="shared" si="16"/>
        <v>1</v>
      </c>
      <c r="AA63" s="22">
        <f t="shared" si="17"/>
        <v>31</v>
      </c>
      <c r="AB63" s="73"/>
      <c r="AC63" s="62">
        <f t="shared" ca="1" si="18"/>
        <v>5865.9018015999027</v>
      </c>
      <c r="AE63" s="62">
        <f t="shared" ca="1" si="20"/>
        <v>27339.29232531384</v>
      </c>
      <c r="AF63" s="62">
        <f t="shared" ca="1" si="21"/>
        <v>27339.29232531384</v>
      </c>
      <c r="AG63" s="62">
        <f t="shared" ca="1" si="22"/>
        <v>33205.194126913739</v>
      </c>
    </row>
    <row r="64" spans="1:33">
      <c r="A64" s="65">
        <f t="shared" si="19"/>
        <v>38718</v>
      </c>
      <c r="B64" s="66">
        <f>Summary!D64</f>
        <v>8705.61</v>
      </c>
      <c r="C64" s="74"/>
      <c r="D64" s="67">
        <f t="shared" si="1"/>
        <v>8705.61</v>
      </c>
      <c r="E64" s="56">
        <f t="shared" si="2"/>
        <v>8705.61</v>
      </c>
      <c r="F64" s="56">
        <f t="shared" ca="1" si="3"/>
        <v>6821.622780129519</v>
      </c>
      <c r="G64" s="68">
        <f>VLOOKUP($A64,[0]!Table,MATCH(G$4,[0]!Curves,0))</f>
        <v>3.99</v>
      </c>
      <c r="H64" s="69">
        <f t="shared" si="4"/>
        <v>3.99</v>
      </c>
      <c r="I64" s="68">
        <f t="shared" si="5"/>
        <v>3.99</v>
      </c>
      <c r="J64" s="68">
        <v>0</v>
      </c>
      <c r="K64" s="69">
        <f t="shared" si="6"/>
        <v>0</v>
      </c>
      <c r="L64" s="85">
        <f t="shared" si="7"/>
        <v>0</v>
      </c>
      <c r="M64" s="68" t="e">
        <f>VLOOKUP($A64,[0]!Table,MATCH(M$4,[0]!Curves,0))</f>
        <v>#N/A</v>
      </c>
      <c r="N64" s="69" t="e">
        <f t="shared" si="8"/>
        <v>#N/A</v>
      </c>
      <c r="O64" s="85" t="e">
        <f t="shared" si="9"/>
        <v>#N/A</v>
      </c>
      <c r="P64" s="60"/>
      <c r="Q64" s="85">
        <f t="shared" si="10"/>
        <v>3.99</v>
      </c>
      <c r="R64" s="85">
        <f t="shared" si="11"/>
        <v>3.99</v>
      </c>
      <c r="S64" s="85">
        <f>Summary!E64</f>
        <v>4.7549999999999999</v>
      </c>
      <c r="T64" s="70"/>
      <c r="U64" s="22">
        <f t="shared" si="12"/>
        <v>31</v>
      </c>
      <c r="V64" s="71">
        <f t="shared" si="13"/>
        <v>38718</v>
      </c>
      <c r="W64" s="22">
        <f t="shared" ca="1" si="14"/>
        <v>1656</v>
      </c>
      <c r="X64" s="68">
        <f>VLOOKUP($A64,[0]!Table,MATCH(X$4,[0]!Curves,0))</f>
        <v>5.4518239139378803E-2</v>
      </c>
      <c r="Y64" s="72">
        <f t="shared" ca="1" si="15"/>
        <v>0.78358929243666076</v>
      </c>
      <c r="Z64" s="22">
        <f t="shared" si="16"/>
        <v>1</v>
      </c>
      <c r="AA64" s="22">
        <f t="shared" si="17"/>
        <v>31</v>
      </c>
      <c r="AB64" s="73"/>
      <c r="AC64" s="62">
        <f t="shared" ca="1" si="18"/>
        <v>5218.54142679908</v>
      </c>
      <c r="AE64" s="62">
        <f t="shared" ca="1" si="20"/>
        <v>27218.274892716781</v>
      </c>
      <c r="AF64" s="62">
        <f t="shared" ca="1" si="21"/>
        <v>27218.274892716781</v>
      </c>
      <c r="AG64" s="62">
        <f t="shared" ca="1" si="22"/>
        <v>32436.816319515863</v>
      </c>
    </row>
    <row r="65" spans="1:33">
      <c r="A65" s="65">
        <f t="shared" si="19"/>
        <v>38749</v>
      </c>
      <c r="B65" s="66">
        <f>Summary!D65</f>
        <v>0</v>
      </c>
      <c r="C65" s="74"/>
      <c r="D65" s="67">
        <f t="shared" si="1"/>
        <v>0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3.8720000000000003</v>
      </c>
      <c r="H65" s="69">
        <f t="shared" si="4"/>
        <v>3.8720000000000003</v>
      </c>
      <c r="I65" s="68">
        <f t="shared" si="5"/>
        <v>3.8720000000000003</v>
      </c>
      <c r="J65" s="68">
        <v>0</v>
      </c>
      <c r="K65" s="69">
        <f t="shared" si="6"/>
        <v>0</v>
      </c>
      <c r="L65" s="85">
        <f t="shared" si="7"/>
        <v>0</v>
      </c>
      <c r="M65" s="68" t="e">
        <f>VLOOKUP($A65,[0]!Table,MATCH(M$4,[0]!Curves,0))</f>
        <v>#N/A</v>
      </c>
      <c r="N65" s="69" t="e">
        <f t="shared" si="8"/>
        <v>#N/A</v>
      </c>
      <c r="O65" s="85" t="e">
        <f t="shared" si="9"/>
        <v>#N/A</v>
      </c>
      <c r="P65" s="60"/>
      <c r="Q65" s="85">
        <f t="shared" si="10"/>
        <v>3.8720000000000003</v>
      </c>
      <c r="R65" s="85">
        <f t="shared" si="11"/>
        <v>3.8720000000000003</v>
      </c>
      <c r="S65" s="85">
        <f>Summary!E65</f>
        <v>0</v>
      </c>
      <c r="T65" s="70"/>
      <c r="U65" s="22">
        <f t="shared" si="12"/>
        <v>28</v>
      </c>
      <c r="V65" s="71">
        <f t="shared" si="13"/>
        <v>38749</v>
      </c>
      <c r="W65" s="22">
        <f t="shared" ca="1" si="14"/>
        <v>1687</v>
      </c>
      <c r="X65" s="68">
        <f>VLOOKUP($A65,[0]!Table,MATCH(X$4,[0]!Curves,0))</f>
        <v>5.47111946190144E-2</v>
      </c>
      <c r="Y65" s="72">
        <f t="shared" ca="1" si="15"/>
        <v>0.77934380747476562</v>
      </c>
      <c r="Z65" s="22">
        <f t="shared" si="16"/>
        <v>0</v>
      </c>
      <c r="AA65" s="22">
        <f t="shared" si="17"/>
        <v>0</v>
      </c>
      <c r="AB65" s="73"/>
      <c r="AC65" s="62">
        <f t="shared" ca="1" si="18"/>
        <v>0</v>
      </c>
      <c r="AE65" s="62">
        <f t="shared" ca="1" si="20"/>
        <v>0</v>
      </c>
      <c r="AF65" s="62">
        <f t="shared" ca="1" si="21"/>
        <v>0</v>
      </c>
      <c r="AG65" s="62">
        <f t="shared" ca="1" si="22"/>
        <v>0</v>
      </c>
    </row>
    <row r="66" spans="1:33">
      <c r="A66" s="65">
        <f t="shared" si="19"/>
        <v>38777</v>
      </c>
      <c r="B66" s="66">
        <f>Summary!D66</f>
        <v>0</v>
      </c>
      <c r="C66" s="74"/>
      <c r="D66" s="67">
        <f t="shared" si="1"/>
        <v>0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3.7390000000000003</v>
      </c>
      <c r="H66" s="69">
        <f t="shared" si="4"/>
        <v>3.7390000000000003</v>
      </c>
      <c r="I66" s="68">
        <f t="shared" si="5"/>
        <v>3.7390000000000003</v>
      </c>
      <c r="J66" s="68">
        <v>0</v>
      </c>
      <c r="K66" s="69">
        <f t="shared" si="6"/>
        <v>0</v>
      </c>
      <c r="L66" s="85">
        <f t="shared" si="7"/>
        <v>0</v>
      </c>
      <c r="M66" s="68" t="e">
        <f>VLOOKUP($A66,[0]!Table,MATCH(M$4,[0]!Curves,0))</f>
        <v>#N/A</v>
      </c>
      <c r="N66" s="69" t="e">
        <f t="shared" si="8"/>
        <v>#N/A</v>
      </c>
      <c r="O66" s="85" t="e">
        <f t="shared" si="9"/>
        <v>#N/A</v>
      </c>
      <c r="P66" s="60"/>
      <c r="Q66" s="85">
        <f t="shared" si="10"/>
        <v>3.7390000000000003</v>
      </c>
      <c r="R66" s="85">
        <f t="shared" si="11"/>
        <v>3.7390000000000003</v>
      </c>
      <c r="S66" s="85">
        <f>Summary!E66</f>
        <v>0</v>
      </c>
      <c r="T66" s="70"/>
      <c r="U66" s="22">
        <f t="shared" si="12"/>
        <v>31</v>
      </c>
      <c r="V66" s="71">
        <f t="shared" si="13"/>
        <v>38777</v>
      </c>
      <c r="W66" s="22">
        <f t="shared" ca="1" si="14"/>
        <v>1715</v>
      </c>
      <c r="X66" s="68">
        <f>VLOOKUP($A66,[0]!Table,MATCH(X$4,[0]!Curves,0))</f>
        <v>5.48854769983773E-2</v>
      </c>
      <c r="Y66" s="72">
        <f t="shared" ca="1" si="15"/>
        <v>0.77550775290802099</v>
      </c>
      <c r="Z66" s="22">
        <f t="shared" si="16"/>
        <v>0</v>
      </c>
      <c r="AA66" s="22">
        <f t="shared" si="17"/>
        <v>0</v>
      </c>
      <c r="AB66" s="73"/>
      <c r="AC66" s="62">
        <f t="shared" ca="1" si="18"/>
        <v>0</v>
      </c>
      <c r="AE66" s="62">
        <f t="shared" ca="1" si="20"/>
        <v>0</v>
      </c>
      <c r="AF66" s="62">
        <f t="shared" ca="1" si="21"/>
        <v>0</v>
      </c>
      <c r="AG66" s="62">
        <f t="shared" ca="1" si="22"/>
        <v>0</v>
      </c>
    </row>
    <row r="67" spans="1:33">
      <c r="A67" s="65">
        <f t="shared" si="19"/>
        <v>38808</v>
      </c>
      <c r="B67" s="66">
        <f>Summary!D67</f>
        <v>0</v>
      </c>
      <c r="C67" s="74"/>
      <c r="D67" s="67">
        <f t="shared" si="1"/>
        <v>0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3.5190000000000001</v>
      </c>
      <c r="H67" s="69">
        <f t="shared" si="4"/>
        <v>3.5190000000000001</v>
      </c>
      <c r="I67" s="68">
        <f t="shared" si="5"/>
        <v>3.5190000000000001</v>
      </c>
      <c r="J67" s="68">
        <v>0</v>
      </c>
      <c r="K67" s="69">
        <f t="shared" si="6"/>
        <v>0</v>
      </c>
      <c r="L67" s="85">
        <f t="shared" si="7"/>
        <v>0</v>
      </c>
      <c r="M67" s="68" t="e">
        <f>VLOOKUP($A67,[0]!Table,MATCH(M$4,[0]!Curves,0))</f>
        <v>#N/A</v>
      </c>
      <c r="N67" s="69" t="e">
        <f t="shared" si="8"/>
        <v>#N/A</v>
      </c>
      <c r="O67" s="85" t="e">
        <f t="shared" si="9"/>
        <v>#N/A</v>
      </c>
      <c r="P67" s="60"/>
      <c r="Q67" s="85">
        <f t="shared" si="10"/>
        <v>3.5190000000000001</v>
      </c>
      <c r="R67" s="85">
        <f t="shared" si="11"/>
        <v>3.5190000000000001</v>
      </c>
      <c r="S67" s="85">
        <f>Summary!E67</f>
        <v>0</v>
      </c>
      <c r="T67" s="70"/>
      <c r="U67" s="22">
        <f t="shared" si="12"/>
        <v>30</v>
      </c>
      <c r="V67" s="71">
        <f t="shared" si="13"/>
        <v>38808</v>
      </c>
      <c r="W67" s="22">
        <f t="shared" ca="1" si="14"/>
        <v>1746</v>
      </c>
      <c r="X67" s="68">
        <f>VLOOKUP($A67,[0]!Table,MATCH(X$4,[0]!Curves,0))</f>
        <v>5.5078432501616703E-2</v>
      </c>
      <c r="Y67" s="72">
        <f t="shared" ca="1" si="15"/>
        <v>0.77125937662007438</v>
      </c>
      <c r="Z67" s="22">
        <f t="shared" si="16"/>
        <v>0</v>
      </c>
      <c r="AA67" s="22">
        <f t="shared" si="17"/>
        <v>0</v>
      </c>
      <c r="AB67" s="73"/>
      <c r="AC67" s="62">
        <f t="shared" ca="1" si="18"/>
        <v>0</v>
      </c>
      <c r="AE67" s="62">
        <f t="shared" ca="1" si="20"/>
        <v>0</v>
      </c>
      <c r="AF67" s="62">
        <f t="shared" ca="1" si="21"/>
        <v>0</v>
      </c>
      <c r="AG67" s="62">
        <f t="shared" ca="1" si="22"/>
        <v>0</v>
      </c>
    </row>
    <row r="68" spans="1:33">
      <c r="A68" s="65">
        <f t="shared" si="19"/>
        <v>38838</v>
      </c>
      <c r="B68" s="66">
        <f>Summary!D68</f>
        <v>0</v>
      </c>
      <c r="C68" s="74"/>
      <c r="D68" s="67">
        <f t="shared" si="1"/>
        <v>0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3.5090000000000003</v>
      </c>
      <c r="H68" s="69">
        <f t="shared" si="4"/>
        <v>3.5090000000000003</v>
      </c>
      <c r="I68" s="68">
        <f t="shared" si="5"/>
        <v>3.5090000000000003</v>
      </c>
      <c r="J68" s="68">
        <v>0</v>
      </c>
      <c r="K68" s="69">
        <f t="shared" si="6"/>
        <v>0</v>
      </c>
      <c r="L68" s="85">
        <f t="shared" si="7"/>
        <v>0</v>
      </c>
      <c r="M68" s="68" t="e">
        <f>VLOOKUP($A68,[0]!Table,MATCH(M$4,[0]!Curves,0))</f>
        <v>#N/A</v>
      </c>
      <c r="N68" s="69" t="e">
        <f t="shared" si="8"/>
        <v>#N/A</v>
      </c>
      <c r="O68" s="85" t="e">
        <f t="shared" si="9"/>
        <v>#N/A</v>
      </c>
      <c r="P68" s="60"/>
      <c r="Q68" s="85">
        <f t="shared" si="10"/>
        <v>3.5090000000000003</v>
      </c>
      <c r="R68" s="85">
        <f t="shared" si="11"/>
        <v>3.5090000000000003</v>
      </c>
      <c r="S68" s="85">
        <f>Summary!E68</f>
        <v>0</v>
      </c>
      <c r="T68" s="70"/>
      <c r="U68" s="22">
        <f t="shared" si="12"/>
        <v>31</v>
      </c>
      <c r="V68" s="71">
        <f t="shared" si="13"/>
        <v>38838</v>
      </c>
      <c r="W68" s="22">
        <f t="shared" ca="1" si="14"/>
        <v>1776</v>
      </c>
      <c r="X68" s="68">
        <f>VLOOKUP($A68,[0]!Table,MATCH(X$4,[0]!Curves,0))</f>
        <v>5.5265163645590303E-2</v>
      </c>
      <c r="Y68" s="72">
        <f t="shared" ca="1" si="15"/>
        <v>0.76714698367408818</v>
      </c>
      <c r="Z68" s="22">
        <f t="shared" si="16"/>
        <v>0</v>
      </c>
      <c r="AA68" s="22">
        <f t="shared" si="17"/>
        <v>0</v>
      </c>
      <c r="AB68" s="73"/>
      <c r="AC68" s="62">
        <f t="shared" ca="1" si="18"/>
        <v>0</v>
      </c>
      <c r="AE68" s="62">
        <f t="shared" ca="1" si="20"/>
        <v>0</v>
      </c>
      <c r="AF68" s="62">
        <f t="shared" ca="1" si="21"/>
        <v>0</v>
      </c>
      <c r="AG68" s="62">
        <f t="shared" ca="1" si="22"/>
        <v>0</v>
      </c>
    </row>
    <row r="69" spans="1:33">
      <c r="A69" s="65">
        <f t="shared" si="19"/>
        <v>38869</v>
      </c>
      <c r="B69" s="66">
        <f>Summary!D69</f>
        <v>0</v>
      </c>
      <c r="C69" s="74"/>
      <c r="D69" s="67">
        <f t="shared" si="1"/>
        <v>0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3.5449999999999999</v>
      </c>
      <c r="H69" s="69">
        <f t="shared" si="4"/>
        <v>3.5449999999999999</v>
      </c>
      <c r="I69" s="68">
        <f t="shared" si="5"/>
        <v>3.5449999999999999</v>
      </c>
      <c r="J69" s="68">
        <v>0</v>
      </c>
      <c r="K69" s="69">
        <f t="shared" si="6"/>
        <v>0</v>
      </c>
      <c r="L69" s="85">
        <f t="shared" si="7"/>
        <v>0</v>
      </c>
      <c r="M69" s="68" t="e">
        <f>VLOOKUP($A69,[0]!Table,MATCH(M$4,[0]!Curves,0))</f>
        <v>#N/A</v>
      </c>
      <c r="N69" s="69" t="e">
        <f t="shared" si="8"/>
        <v>#N/A</v>
      </c>
      <c r="O69" s="85" t="e">
        <f t="shared" si="9"/>
        <v>#N/A</v>
      </c>
      <c r="P69" s="60"/>
      <c r="Q69" s="85">
        <f t="shared" si="10"/>
        <v>3.5449999999999999</v>
      </c>
      <c r="R69" s="85">
        <f t="shared" si="11"/>
        <v>3.5449999999999999</v>
      </c>
      <c r="S69" s="85">
        <f>Summary!E69</f>
        <v>0</v>
      </c>
      <c r="T69" s="70"/>
      <c r="U69" s="22">
        <f t="shared" si="12"/>
        <v>30</v>
      </c>
      <c r="V69" s="71">
        <f t="shared" si="13"/>
        <v>38869</v>
      </c>
      <c r="W69" s="22">
        <f t="shared" ca="1" si="14"/>
        <v>1807</v>
      </c>
      <c r="X69" s="68">
        <f>VLOOKUP($A69,[0]!Table,MATCH(X$4,[0]!Curves,0))</f>
        <v>5.5458119173229299E-2</v>
      </c>
      <c r="Y69" s="72">
        <f t="shared" ca="1" si="15"/>
        <v>0.76289668609262362</v>
      </c>
      <c r="Z69" s="22">
        <f t="shared" si="16"/>
        <v>0</v>
      </c>
      <c r="AA69" s="22">
        <f t="shared" si="17"/>
        <v>0</v>
      </c>
      <c r="AB69" s="73"/>
      <c r="AC69" s="62">
        <f t="shared" ca="1" si="18"/>
        <v>0</v>
      </c>
      <c r="AE69" s="62">
        <f t="shared" ca="1" si="20"/>
        <v>0</v>
      </c>
      <c r="AF69" s="62">
        <f t="shared" ca="1" si="21"/>
        <v>0</v>
      </c>
      <c r="AG69" s="62">
        <f t="shared" ca="1" si="22"/>
        <v>0</v>
      </c>
    </row>
    <row r="70" spans="1:33">
      <c r="A70" s="65">
        <f t="shared" si="19"/>
        <v>38899</v>
      </c>
      <c r="B70" s="66">
        <f>Summary!D70</f>
        <v>0</v>
      </c>
      <c r="C70" s="74"/>
      <c r="D70" s="67">
        <f t="shared" si="1"/>
        <v>0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3.577</v>
      </c>
      <c r="H70" s="69">
        <f t="shared" si="4"/>
        <v>3.577</v>
      </c>
      <c r="I70" s="68">
        <f t="shared" si="5"/>
        <v>3.577</v>
      </c>
      <c r="J70" s="68">
        <v>0</v>
      </c>
      <c r="K70" s="69">
        <f t="shared" si="6"/>
        <v>0</v>
      </c>
      <c r="L70" s="85">
        <f t="shared" si="7"/>
        <v>0</v>
      </c>
      <c r="M70" s="68" t="e">
        <f>VLOOKUP($A70,[0]!Table,MATCH(M$4,[0]!Curves,0))</f>
        <v>#N/A</v>
      </c>
      <c r="N70" s="69" t="e">
        <f t="shared" si="8"/>
        <v>#N/A</v>
      </c>
      <c r="O70" s="85" t="e">
        <f t="shared" si="9"/>
        <v>#N/A</v>
      </c>
      <c r="P70" s="60"/>
      <c r="Q70" s="85">
        <f t="shared" si="10"/>
        <v>3.577</v>
      </c>
      <c r="R70" s="85">
        <f t="shared" si="11"/>
        <v>3.577</v>
      </c>
      <c r="S70" s="85">
        <f>Summary!E70</f>
        <v>0</v>
      </c>
      <c r="T70" s="70"/>
      <c r="U70" s="22">
        <f t="shared" si="12"/>
        <v>31</v>
      </c>
      <c r="V70" s="71">
        <f t="shared" si="13"/>
        <v>38899</v>
      </c>
      <c r="W70" s="22">
        <f t="shared" ca="1" si="14"/>
        <v>1837</v>
      </c>
      <c r="X70" s="68">
        <f>VLOOKUP($A70,[0]!Table,MATCH(X$4,[0]!Curves,0))</f>
        <v>5.5636440715076702E-2</v>
      </c>
      <c r="Y70" s="72">
        <f t="shared" ca="1" si="15"/>
        <v>0.75881418034279557</v>
      </c>
      <c r="Z70" s="22">
        <f t="shared" si="16"/>
        <v>0</v>
      </c>
      <c r="AA70" s="22">
        <f t="shared" si="17"/>
        <v>0</v>
      </c>
      <c r="AB70" s="73"/>
      <c r="AC70" s="62">
        <f t="shared" ca="1" si="18"/>
        <v>0</v>
      </c>
      <c r="AE70" s="62">
        <f t="shared" ca="1" si="20"/>
        <v>0</v>
      </c>
      <c r="AF70" s="62">
        <f t="shared" ca="1" si="21"/>
        <v>0</v>
      </c>
      <c r="AG70" s="62">
        <f t="shared" ca="1" si="22"/>
        <v>0</v>
      </c>
    </row>
    <row r="71" spans="1:33">
      <c r="A71" s="65">
        <f t="shared" si="19"/>
        <v>38930</v>
      </c>
      <c r="B71" s="66">
        <f>Summary!D71</f>
        <v>0</v>
      </c>
      <c r="C71" s="74"/>
      <c r="D71" s="67">
        <f t="shared" si="1"/>
        <v>0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3.6260000000000003</v>
      </c>
      <c r="H71" s="69">
        <f t="shared" si="4"/>
        <v>3.6260000000000003</v>
      </c>
      <c r="I71" s="68">
        <f t="shared" si="5"/>
        <v>3.6260000000000003</v>
      </c>
      <c r="J71" s="68">
        <v>0</v>
      </c>
      <c r="K71" s="69">
        <f t="shared" si="6"/>
        <v>0</v>
      </c>
      <c r="L71" s="85">
        <f t="shared" si="7"/>
        <v>0</v>
      </c>
      <c r="M71" s="68" t="e">
        <f>VLOOKUP($A71,[0]!Table,MATCH(M$4,[0]!Curves,0))</f>
        <v>#N/A</v>
      </c>
      <c r="N71" s="69" t="e">
        <f t="shared" si="8"/>
        <v>#N/A</v>
      </c>
      <c r="O71" s="85" t="e">
        <f t="shared" si="9"/>
        <v>#N/A</v>
      </c>
      <c r="P71" s="60"/>
      <c r="Q71" s="85">
        <f t="shared" si="10"/>
        <v>3.6260000000000003</v>
      </c>
      <c r="R71" s="85">
        <f t="shared" si="11"/>
        <v>3.6260000000000003</v>
      </c>
      <c r="S71" s="85">
        <f>Summary!E71</f>
        <v>0</v>
      </c>
      <c r="T71" s="70"/>
      <c r="U71" s="22">
        <f t="shared" si="12"/>
        <v>31</v>
      </c>
      <c r="V71" s="71">
        <f t="shared" si="13"/>
        <v>38930</v>
      </c>
      <c r="W71" s="22">
        <f t="shared" ca="1" si="14"/>
        <v>1868</v>
      </c>
      <c r="X71" s="68">
        <f>VLOOKUP($A71,[0]!Table,MATCH(X$4,[0]!Curves,0))</f>
        <v>5.5777256584176101E-2</v>
      </c>
      <c r="Y71" s="72">
        <f t="shared" ca="1" si="15"/>
        <v>0.75475915627900014</v>
      </c>
      <c r="Z71" s="22">
        <f t="shared" si="16"/>
        <v>0</v>
      </c>
      <c r="AA71" s="22">
        <f t="shared" si="17"/>
        <v>0</v>
      </c>
      <c r="AB71" s="73"/>
      <c r="AC71" s="62">
        <f t="shared" ca="1" si="18"/>
        <v>0</v>
      </c>
      <c r="AE71" s="62">
        <f t="shared" ca="1" si="20"/>
        <v>0</v>
      </c>
      <c r="AF71" s="62">
        <f t="shared" ca="1" si="21"/>
        <v>0</v>
      </c>
      <c r="AG71" s="62">
        <f t="shared" ca="1" si="22"/>
        <v>0</v>
      </c>
    </row>
    <row r="72" spans="1:33">
      <c r="A72" s="65">
        <f t="shared" si="19"/>
        <v>38961</v>
      </c>
      <c r="B72" s="66">
        <f>Summary!D72</f>
        <v>0</v>
      </c>
      <c r="C72" s="74"/>
      <c r="D72" s="67">
        <f t="shared" si="1"/>
        <v>0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3.641</v>
      </c>
      <c r="H72" s="69">
        <f t="shared" si="4"/>
        <v>3.641</v>
      </c>
      <c r="I72" s="68">
        <f t="shared" si="5"/>
        <v>3.641</v>
      </c>
      <c r="J72" s="68">
        <v>0</v>
      </c>
      <c r="K72" s="69">
        <f t="shared" si="6"/>
        <v>0</v>
      </c>
      <c r="L72" s="85">
        <f t="shared" si="7"/>
        <v>0</v>
      </c>
      <c r="M72" s="68" t="e">
        <f>VLOOKUP($A72,[0]!Table,MATCH(M$4,[0]!Curves,0))</f>
        <v>#N/A</v>
      </c>
      <c r="N72" s="69" t="e">
        <f t="shared" si="8"/>
        <v>#N/A</v>
      </c>
      <c r="O72" s="85" t="e">
        <f t="shared" si="9"/>
        <v>#N/A</v>
      </c>
      <c r="P72" s="60"/>
      <c r="Q72" s="85">
        <f t="shared" si="10"/>
        <v>3.641</v>
      </c>
      <c r="R72" s="85">
        <f t="shared" si="11"/>
        <v>3.641</v>
      </c>
      <c r="S72" s="85">
        <f>Summary!E72</f>
        <v>0</v>
      </c>
      <c r="T72" s="70"/>
      <c r="U72" s="22">
        <f t="shared" si="12"/>
        <v>30</v>
      </c>
      <c r="V72" s="71">
        <f t="shared" si="13"/>
        <v>38961</v>
      </c>
      <c r="W72" s="22">
        <f t="shared" ca="1" si="14"/>
        <v>1899</v>
      </c>
      <c r="X72" s="68">
        <f>VLOOKUP($A72,[0]!Table,MATCH(X$4,[0]!Curves,0))</f>
        <v>5.5918072459877302E-2</v>
      </c>
      <c r="Y72" s="72">
        <f t="shared" ca="1" si="15"/>
        <v>0.75070838029482478</v>
      </c>
      <c r="Z72" s="22">
        <f t="shared" si="16"/>
        <v>0</v>
      </c>
      <c r="AA72" s="22">
        <f t="shared" si="17"/>
        <v>0</v>
      </c>
      <c r="AB72" s="73"/>
      <c r="AC72" s="62">
        <f t="shared" ca="1" si="18"/>
        <v>0</v>
      </c>
      <c r="AE72" s="62">
        <f t="shared" ca="1" si="20"/>
        <v>0</v>
      </c>
      <c r="AF72" s="62">
        <f t="shared" ca="1" si="21"/>
        <v>0</v>
      </c>
      <c r="AG72" s="62">
        <f t="shared" ca="1" si="22"/>
        <v>0</v>
      </c>
    </row>
    <row r="73" spans="1:33">
      <c r="A73" s="65">
        <f t="shared" si="19"/>
        <v>38991</v>
      </c>
      <c r="B73" s="66">
        <f>Summary!D73</f>
        <v>0</v>
      </c>
      <c r="C73" s="74"/>
      <c r="D73" s="67">
        <f t="shared" si="1"/>
        <v>0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3.67</v>
      </c>
      <c r="H73" s="69">
        <f t="shared" si="4"/>
        <v>3.67</v>
      </c>
      <c r="I73" s="68">
        <f t="shared" si="5"/>
        <v>3.67</v>
      </c>
      <c r="J73" s="68">
        <v>0</v>
      </c>
      <c r="K73" s="69">
        <f t="shared" si="6"/>
        <v>0</v>
      </c>
      <c r="L73" s="85">
        <f t="shared" si="7"/>
        <v>0</v>
      </c>
      <c r="M73" s="68" t="e">
        <f>VLOOKUP($A73,[0]!Table,MATCH(M$4,[0]!Curves,0))</f>
        <v>#N/A</v>
      </c>
      <c r="N73" s="69" t="e">
        <f t="shared" si="8"/>
        <v>#N/A</v>
      </c>
      <c r="O73" s="85" t="e">
        <f t="shared" si="9"/>
        <v>#N/A</v>
      </c>
      <c r="P73" s="60"/>
      <c r="Q73" s="85">
        <f t="shared" si="10"/>
        <v>3.67</v>
      </c>
      <c r="R73" s="85">
        <f t="shared" si="11"/>
        <v>3.67</v>
      </c>
      <c r="S73" s="85">
        <f>Summary!E73</f>
        <v>0</v>
      </c>
      <c r="T73" s="70"/>
      <c r="U73" s="22">
        <f t="shared" si="12"/>
        <v>31</v>
      </c>
      <c r="V73" s="71">
        <f t="shared" si="13"/>
        <v>38991</v>
      </c>
      <c r="W73" s="22">
        <f t="shared" ca="1" si="14"/>
        <v>1929</v>
      </c>
      <c r="X73" s="68">
        <f>VLOOKUP($A73,[0]!Table,MATCH(X$4,[0]!Curves,0))</f>
        <v>5.6054345894261302E-2</v>
      </c>
      <c r="Y73" s="72">
        <f t="shared" ca="1" si="15"/>
        <v>0.74679247605799703</v>
      </c>
      <c r="Z73" s="22">
        <f t="shared" si="16"/>
        <v>0</v>
      </c>
      <c r="AA73" s="22">
        <f t="shared" si="17"/>
        <v>0</v>
      </c>
      <c r="AB73" s="73"/>
      <c r="AC73" s="62">
        <f t="shared" ca="1" si="18"/>
        <v>0</v>
      </c>
      <c r="AE73" s="62">
        <f t="shared" ca="1" si="20"/>
        <v>0</v>
      </c>
      <c r="AF73" s="62">
        <f t="shared" ca="1" si="21"/>
        <v>0</v>
      </c>
      <c r="AG73" s="62">
        <f t="shared" ca="1" si="22"/>
        <v>0</v>
      </c>
    </row>
    <row r="74" spans="1:33">
      <c r="A74" s="65">
        <f t="shared" si="19"/>
        <v>39022</v>
      </c>
      <c r="B74" s="66">
        <f>Summary!D74</f>
        <v>0</v>
      </c>
      <c r="C74" s="74"/>
      <c r="D74" s="67">
        <f t="shared" ref="D74:D137" si="23">B74+C74</f>
        <v>0</v>
      </c>
      <c r="E74" s="56">
        <f t="shared" ref="E74:E137" si="24">IF(Z74=0,0,IF(AND(Z74=1,$H$3=1),D74*U74,IF($H$3=2,D74,"N/A")))</f>
        <v>0</v>
      </c>
      <c r="F74" s="56">
        <f t="shared" ref="F74:F137" ca="1" si="25">E74*Y74</f>
        <v>0</v>
      </c>
      <c r="G74" s="68">
        <f>VLOOKUP($A74,[0]!Table,MATCH(G$4,[0]!Curves,0))</f>
        <v>3.81</v>
      </c>
      <c r="H74" s="69">
        <f t="shared" ref="H74:H137" si="26">G74+$H$7</f>
        <v>3.81</v>
      </c>
      <c r="I74" s="68">
        <f t="shared" ref="I74:I137" si="27">H74</f>
        <v>3.81</v>
      </c>
      <c r="J74" s="68">
        <v>0</v>
      </c>
      <c r="K74" s="69">
        <f t="shared" ref="K74:K137" si="28">J74+$K$7</f>
        <v>0</v>
      </c>
      <c r="L74" s="85">
        <f t="shared" ref="L74:L137" si="29">K74</f>
        <v>0</v>
      </c>
      <c r="M74" s="68" t="e">
        <f>VLOOKUP($A74,[0]!Table,MATCH(M$4,[0]!Curves,0))</f>
        <v>#N/A</v>
      </c>
      <c r="N74" s="69" t="e">
        <f t="shared" ref="N74:N137" si="30">M74+$N$7</f>
        <v>#N/A</v>
      </c>
      <c r="O74" s="85" t="e">
        <f t="shared" ref="O74:O137" si="31">N74</f>
        <v>#N/A</v>
      </c>
      <c r="P74" s="60"/>
      <c r="Q74" s="85">
        <f t="shared" ref="Q74:Q137" si="32">IF($F$3=1,M74+J74+G74,J74+G74)</f>
        <v>3.81</v>
      </c>
      <c r="R74" s="85">
        <f t="shared" ref="R74:R137" si="33">IF($F$3=1,N74+K74+H74,K74+H74)</f>
        <v>3.81</v>
      </c>
      <c r="S74" s="85">
        <f>Summary!E74</f>
        <v>0</v>
      </c>
      <c r="T74" s="70"/>
      <c r="U74" s="22">
        <f t="shared" ref="U74:U137" si="34">A75-A74</f>
        <v>30</v>
      </c>
      <c r="V74" s="71">
        <f t="shared" ref="V74:V137" si="35">CHOOSE(F$3,A75+24,A74)</f>
        <v>39022</v>
      </c>
      <c r="W74" s="22">
        <f t="shared" ref="W74:W137" ca="1" si="36">V74-C$3</f>
        <v>1960</v>
      </c>
      <c r="X74" s="68">
        <f>VLOOKUP($A74,[0]!Table,MATCH(X$4,[0]!Curves,0))</f>
        <v>5.6195161782952099E-2</v>
      </c>
      <c r="Y74" s="72">
        <f t="shared" ref="Y74:Y137" ca="1" si="37">1/(1+CHOOSE(F$3,(X75+($K$3/10000))/2,(X74+($K$3/10000))/2))^(2*W74/365.25)</f>
        <v>0.74275054414157815</v>
      </c>
      <c r="Z74" s="22">
        <f t="shared" ref="Z74:Z137" si="38">IF(AND(mthbeg&lt;=A74,mthend&gt;=A74),1,0)</f>
        <v>0</v>
      </c>
      <c r="AA74" s="22">
        <f t="shared" ref="AA74:AA137" si="39">U74*Z74</f>
        <v>0</v>
      </c>
      <c r="AB74" s="73"/>
      <c r="AC74" s="62">
        <f t="shared" ref="AC74:AC137" ca="1" si="40">(S74-R74)*F74</f>
        <v>0</v>
      </c>
      <c r="AE74" s="62">
        <f t="shared" ca="1" si="20"/>
        <v>0</v>
      </c>
      <c r="AF74" s="62">
        <f t="shared" ca="1" si="21"/>
        <v>0</v>
      </c>
      <c r="AG74" s="62">
        <f t="shared" ca="1" si="22"/>
        <v>0</v>
      </c>
    </row>
    <row r="75" spans="1:33">
      <c r="A75" s="65">
        <f t="shared" ref="A75:A138" si="41">EDATE(A74,1)</f>
        <v>39052</v>
      </c>
      <c r="B75" s="66">
        <f>Summary!D75</f>
        <v>0</v>
      </c>
      <c r="C75" s="74"/>
      <c r="D75" s="67">
        <f t="shared" si="23"/>
        <v>0</v>
      </c>
      <c r="E75" s="56">
        <f t="shared" si="24"/>
        <v>0</v>
      </c>
      <c r="F75" s="56">
        <f t="shared" ca="1" si="25"/>
        <v>0</v>
      </c>
      <c r="G75" s="68">
        <f>VLOOKUP($A75,[0]!Table,MATCH(G$4,[0]!Curves,0))</f>
        <v>3.95</v>
      </c>
      <c r="H75" s="69">
        <f t="shared" si="26"/>
        <v>3.95</v>
      </c>
      <c r="I75" s="68">
        <f t="shared" si="27"/>
        <v>3.95</v>
      </c>
      <c r="J75" s="68">
        <v>0</v>
      </c>
      <c r="K75" s="69">
        <f t="shared" si="28"/>
        <v>0</v>
      </c>
      <c r="L75" s="85">
        <f t="shared" si="29"/>
        <v>0</v>
      </c>
      <c r="M75" s="68" t="e">
        <f>VLOOKUP($A75,[0]!Table,MATCH(M$4,[0]!Curves,0))</f>
        <v>#N/A</v>
      </c>
      <c r="N75" s="69" t="e">
        <f t="shared" si="30"/>
        <v>#N/A</v>
      </c>
      <c r="O75" s="85" t="e">
        <f t="shared" si="31"/>
        <v>#N/A</v>
      </c>
      <c r="P75" s="60"/>
      <c r="Q75" s="85">
        <f t="shared" si="32"/>
        <v>3.95</v>
      </c>
      <c r="R75" s="85">
        <f t="shared" si="33"/>
        <v>3.95</v>
      </c>
      <c r="S75" s="85">
        <f>Summary!E75</f>
        <v>0</v>
      </c>
      <c r="T75" s="70"/>
      <c r="U75" s="22">
        <f t="shared" si="34"/>
        <v>31</v>
      </c>
      <c r="V75" s="71">
        <f t="shared" si="35"/>
        <v>39052</v>
      </c>
      <c r="W75" s="22">
        <f t="shared" ca="1" si="36"/>
        <v>1990</v>
      </c>
      <c r="X75" s="68">
        <f>VLOOKUP($A75,[0]!Table,MATCH(X$4,[0]!Curves,0))</f>
        <v>5.6331435229906003E-2</v>
      </c>
      <c r="Y75" s="72">
        <f t="shared" ca="1" si="37"/>
        <v>0.73884350718512559</v>
      </c>
      <c r="Z75" s="22">
        <f t="shared" si="38"/>
        <v>0</v>
      </c>
      <c r="AA75" s="22">
        <f t="shared" si="39"/>
        <v>0</v>
      </c>
      <c r="AB75" s="73"/>
      <c r="AC75" s="62">
        <f t="shared" ca="1" si="40"/>
        <v>0</v>
      </c>
      <c r="AE75" s="62">
        <f t="shared" ref="AE75:AE138" ca="1" si="42">Q75*F75</f>
        <v>0</v>
      </c>
      <c r="AF75" s="62">
        <f t="shared" ref="AF75:AF138" ca="1" si="43">R75*$F75</f>
        <v>0</v>
      </c>
      <c r="AG75" s="62">
        <f t="shared" ref="AG75:AG138" ca="1" si="44">S75*$F75</f>
        <v>0</v>
      </c>
    </row>
    <row r="76" spans="1:33">
      <c r="A76" s="65">
        <f t="shared" si="41"/>
        <v>39083</v>
      </c>
      <c r="B76" s="66">
        <f>Summary!D76</f>
        <v>0</v>
      </c>
      <c r="C76" s="74"/>
      <c r="D76" s="67">
        <f t="shared" si="23"/>
        <v>0</v>
      </c>
      <c r="E76" s="56">
        <f t="shared" si="24"/>
        <v>0</v>
      </c>
      <c r="F76" s="56">
        <f t="shared" ca="1" si="25"/>
        <v>0</v>
      </c>
      <c r="G76" s="68">
        <f>VLOOKUP($A76,[0]!Table,MATCH(G$4,[0]!Curves,0))</f>
        <v>4.04</v>
      </c>
      <c r="H76" s="69">
        <f t="shared" si="26"/>
        <v>4.04</v>
      </c>
      <c r="I76" s="68">
        <f t="shared" si="27"/>
        <v>4.04</v>
      </c>
      <c r="J76" s="68">
        <v>0</v>
      </c>
      <c r="K76" s="69">
        <f t="shared" si="28"/>
        <v>0</v>
      </c>
      <c r="L76" s="85">
        <f t="shared" si="29"/>
        <v>0</v>
      </c>
      <c r="M76" s="68" t="e">
        <f>VLOOKUP($A76,[0]!Table,MATCH(M$4,[0]!Curves,0))</f>
        <v>#N/A</v>
      </c>
      <c r="N76" s="69" t="e">
        <f t="shared" si="30"/>
        <v>#N/A</v>
      </c>
      <c r="O76" s="85" t="e">
        <f t="shared" si="31"/>
        <v>#N/A</v>
      </c>
      <c r="P76" s="60"/>
      <c r="Q76" s="85">
        <f t="shared" si="32"/>
        <v>4.04</v>
      </c>
      <c r="R76" s="85">
        <f t="shared" si="33"/>
        <v>4.04</v>
      </c>
      <c r="S76" s="85">
        <f>Summary!E76</f>
        <v>0</v>
      </c>
      <c r="T76" s="70"/>
      <c r="U76" s="22">
        <f t="shared" si="34"/>
        <v>31</v>
      </c>
      <c r="V76" s="71">
        <f t="shared" si="35"/>
        <v>39083</v>
      </c>
      <c r="W76" s="22">
        <f t="shared" ca="1" si="36"/>
        <v>2021</v>
      </c>
      <c r="X76" s="68">
        <f>VLOOKUP($A76,[0]!Table,MATCH(X$4,[0]!Curves,0))</f>
        <v>5.6472251131585202E-2</v>
      </c>
      <c r="Y76" s="72">
        <f t="shared" ca="1" si="37"/>
        <v>0.73481105453205575</v>
      </c>
      <c r="Z76" s="22">
        <f t="shared" si="38"/>
        <v>0</v>
      </c>
      <c r="AA76" s="22">
        <f t="shared" si="39"/>
        <v>0</v>
      </c>
      <c r="AB76" s="73"/>
      <c r="AC76" s="62">
        <f t="shared" ca="1" si="40"/>
        <v>0</v>
      </c>
      <c r="AE76" s="62">
        <f t="shared" ca="1" si="42"/>
        <v>0</v>
      </c>
      <c r="AF76" s="62">
        <f t="shared" ca="1" si="43"/>
        <v>0</v>
      </c>
      <c r="AG76" s="62">
        <f t="shared" ca="1" si="44"/>
        <v>0</v>
      </c>
    </row>
    <row r="77" spans="1:33">
      <c r="A77" s="65">
        <f t="shared" si="41"/>
        <v>39114</v>
      </c>
      <c r="B77" s="66">
        <f>Summary!D77</f>
        <v>0</v>
      </c>
      <c r="C77" s="74"/>
      <c r="D77" s="67">
        <f t="shared" si="23"/>
        <v>0</v>
      </c>
      <c r="E77" s="56">
        <f t="shared" si="24"/>
        <v>0</v>
      </c>
      <c r="F77" s="56">
        <f t="shared" ca="1" si="25"/>
        <v>0</v>
      </c>
      <c r="G77" s="68">
        <f>VLOOKUP($A77,[0]!Table,MATCH(G$4,[0]!Curves,0))</f>
        <v>3.9220000000000002</v>
      </c>
      <c r="H77" s="69">
        <f t="shared" si="26"/>
        <v>3.9220000000000002</v>
      </c>
      <c r="I77" s="68">
        <f t="shared" si="27"/>
        <v>3.9220000000000002</v>
      </c>
      <c r="J77" s="68">
        <v>0</v>
      </c>
      <c r="K77" s="69">
        <f t="shared" si="28"/>
        <v>0</v>
      </c>
      <c r="L77" s="85">
        <f t="shared" si="29"/>
        <v>0</v>
      </c>
      <c r="M77" s="68" t="e">
        <f>VLOOKUP($A77,[0]!Table,MATCH(M$4,[0]!Curves,0))</f>
        <v>#N/A</v>
      </c>
      <c r="N77" s="69" t="e">
        <f t="shared" si="30"/>
        <v>#N/A</v>
      </c>
      <c r="O77" s="85" t="e">
        <f t="shared" si="31"/>
        <v>#N/A</v>
      </c>
      <c r="P77" s="60"/>
      <c r="Q77" s="85">
        <f t="shared" si="32"/>
        <v>3.9220000000000002</v>
      </c>
      <c r="R77" s="85">
        <f t="shared" si="33"/>
        <v>3.9220000000000002</v>
      </c>
      <c r="S77" s="85">
        <f>Summary!E77</f>
        <v>0</v>
      </c>
      <c r="T77" s="70"/>
      <c r="U77" s="22">
        <f t="shared" si="34"/>
        <v>28</v>
      </c>
      <c r="V77" s="71">
        <f t="shared" si="35"/>
        <v>39114</v>
      </c>
      <c r="W77" s="22">
        <f t="shared" ca="1" si="36"/>
        <v>2052</v>
      </c>
      <c r="X77" s="68">
        <f>VLOOKUP($A77,[0]!Table,MATCH(X$4,[0]!Curves,0))</f>
        <v>5.66130670398639E-2</v>
      </c>
      <c r="Y77" s="72">
        <f t="shared" ca="1" si="37"/>
        <v>0.73078365958490488</v>
      </c>
      <c r="Z77" s="22">
        <f t="shared" si="38"/>
        <v>0</v>
      </c>
      <c r="AA77" s="22">
        <f t="shared" si="39"/>
        <v>0</v>
      </c>
      <c r="AB77" s="73"/>
      <c r="AC77" s="62">
        <f t="shared" ca="1" si="40"/>
        <v>0</v>
      </c>
      <c r="AE77" s="62">
        <f t="shared" ca="1" si="42"/>
        <v>0</v>
      </c>
      <c r="AF77" s="62">
        <f t="shared" ca="1" si="43"/>
        <v>0</v>
      </c>
      <c r="AG77" s="62">
        <f t="shared" ca="1" si="44"/>
        <v>0</v>
      </c>
    </row>
    <row r="78" spans="1:33">
      <c r="A78" s="65">
        <f t="shared" si="41"/>
        <v>39142</v>
      </c>
      <c r="B78" s="66">
        <f>Summary!D78</f>
        <v>0</v>
      </c>
      <c r="C78" s="74"/>
      <c r="D78" s="67">
        <f t="shared" si="23"/>
        <v>0</v>
      </c>
      <c r="E78" s="56">
        <f t="shared" si="24"/>
        <v>0</v>
      </c>
      <c r="F78" s="56">
        <f t="shared" ca="1" si="25"/>
        <v>0</v>
      </c>
      <c r="G78" s="68">
        <f>VLOOKUP($A78,[0]!Table,MATCH(G$4,[0]!Curves,0))</f>
        <v>3.7890000000000001</v>
      </c>
      <c r="H78" s="69">
        <f t="shared" si="26"/>
        <v>3.7890000000000001</v>
      </c>
      <c r="I78" s="68">
        <f t="shared" si="27"/>
        <v>3.7890000000000001</v>
      </c>
      <c r="J78" s="68">
        <v>0</v>
      </c>
      <c r="K78" s="69">
        <f t="shared" si="28"/>
        <v>0</v>
      </c>
      <c r="L78" s="85">
        <f t="shared" si="29"/>
        <v>0</v>
      </c>
      <c r="M78" s="68" t="e">
        <f>VLOOKUP($A78,[0]!Table,MATCH(M$4,[0]!Curves,0))</f>
        <v>#N/A</v>
      </c>
      <c r="N78" s="69" t="e">
        <f t="shared" si="30"/>
        <v>#N/A</v>
      </c>
      <c r="O78" s="85" t="e">
        <f t="shared" si="31"/>
        <v>#N/A</v>
      </c>
      <c r="P78" s="60"/>
      <c r="Q78" s="85">
        <f t="shared" si="32"/>
        <v>3.7890000000000001</v>
      </c>
      <c r="R78" s="85">
        <f t="shared" si="33"/>
        <v>3.7890000000000001</v>
      </c>
      <c r="S78" s="85">
        <f>Summary!E78</f>
        <v>0</v>
      </c>
      <c r="T78" s="70"/>
      <c r="U78" s="22">
        <f t="shared" si="34"/>
        <v>31</v>
      </c>
      <c r="V78" s="71">
        <f t="shared" si="35"/>
        <v>39142</v>
      </c>
      <c r="W78" s="22">
        <f t="shared" ca="1" si="36"/>
        <v>2080</v>
      </c>
      <c r="X78" s="68">
        <f>VLOOKUP($A78,[0]!Table,MATCH(X$4,[0]!Curves,0))</f>
        <v>5.6740255607852702E-2</v>
      </c>
      <c r="Y78" s="72">
        <f t="shared" ca="1" si="37"/>
        <v>0.7271504931236128</v>
      </c>
      <c r="Z78" s="22">
        <f t="shared" si="38"/>
        <v>0</v>
      </c>
      <c r="AA78" s="22">
        <f t="shared" si="39"/>
        <v>0</v>
      </c>
      <c r="AB78" s="73"/>
      <c r="AC78" s="62">
        <f t="shared" ca="1" si="40"/>
        <v>0</v>
      </c>
      <c r="AE78" s="62">
        <f t="shared" ca="1" si="42"/>
        <v>0</v>
      </c>
      <c r="AF78" s="62">
        <f t="shared" ca="1" si="43"/>
        <v>0</v>
      </c>
      <c r="AG78" s="62">
        <f t="shared" ca="1" si="44"/>
        <v>0</v>
      </c>
    </row>
    <row r="79" spans="1:33">
      <c r="A79" s="65">
        <f t="shared" si="41"/>
        <v>39173</v>
      </c>
      <c r="B79" s="66">
        <f>Summary!D79</f>
        <v>0</v>
      </c>
      <c r="C79" s="74"/>
      <c r="D79" s="67">
        <f t="shared" si="23"/>
        <v>0</v>
      </c>
      <c r="E79" s="56">
        <f t="shared" si="24"/>
        <v>0</v>
      </c>
      <c r="F79" s="56">
        <f t="shared" ca="1" si="25"/>
        <v>0</v>
      </c>
      <c r="G79" s="68">
        <f>VLOOKUP($A79,[0]!Table,MATCH(G$4,[0]!Curves,0))</f>
        <v>3.569</v>
      </c>
      <c r="H79" s="69">
        <f t="shared" si="26"/>
        <v>3.569</v>
      </c>
      <c r="I79" s="68">
        <f t="shared" si="27"/>
        <v>3.569</v>
      </c>
      <c r="J79" s="68">
        <v>0</v>
      </c>
      <c r="K79" s="69">
        <f t="shared" si="28"/>
        <v>0</v>
      </c>
      <c r="L79" s="85">
        <f t="shared" si="29"/>
        <v>0</v>
      </c>
      <c r="M79" s="68" t="e">
        <f>VLOOKUP($A79,[0]!Table,MATCH(M$4,[0]!Curves,0))</f>
        <v>#N/A</v>
      </c>
      <c r="N79" s="69" t="e">
        <f t="shared" si="30"/>
        <v>#N/A</v>
      </c>
      <c r="O79" s="85" t="e">
        <f t="shared" si="31"/>
        <v>#N/A</v>
      </c>
      <c r="P79" s="60"/>
      <c r="Q79" s="85">
        <f t="shared" si="32"/>
        <v>3.569</v>
      </c>
      <c r="R79" s="85">
        <f t="shared" si="33"/>
        <v>3.569</v>
      </c>
      <c r="S79" s="85">
        <f>Summary!E79</f>
        <v>0</v>
      </c>
      <c r="T79" s="70"/>
      <c r="U79" s="22">
        <f t="shared" si="34"/>
        <v>30</v>
      </c>
      <c r="V79" s="71">
        <f t="shared" si="35"/>
        <v>39173</v>
      </c>
      <c r="W79" s="22">
        <f t="shared" ca="1" si="36"/>
        <v>2111</v>
      </c>
      <c r="X79" s="68">
        <f>VLOOKUP($A79,[0]!Table,MATCH(X$4,[0]!Curves,0))</f>
        <v>5.6881071528691596E-2</v>
      </c>
      <c r="Y79" s="72">
        <f t="shared" ca="1" si="37"/>
        <v>0.72313316600800692</v>
      </c>
      <c r="Z79" s="22">
        <f t="shared" si="38"/>
        <v>0</v>
      </c>
      <c r="AA79" s="22">
        <f t="shared" si="39"/>
        <v>0</v>
      </c>
      <c r="AB79" s="73"/>
      <c r="AC79" s="62">
        <f t="shared" ca="1" si="40"/>
        <v>0</v>
      </c>
      <c r="AE79" s="62">
        <f t="shared" ca="1" si="42"/>
        <v>0</v>
      </c>
      <c r="AF79" s="62">
        <f t="shared" ca="1" si="43"/>
        <v>0</v>
      </c>
      <c r="AG79" s="62">
        <f t="shared" ca="1" si="44"/>
        <v>0</v>
      </c>
    </row>
    <row r="80" spans="1:33">
      <c r="A80" s="65">
        <f t="shared" si="41"/>
        <v>39203</v>
      </c>
      <c r="B80" s="66">
        <f>Summary!D80</f>
        <v>0</v>
      </c>
      <c r="C80" s="74"/>
      <c r="D80" s="67">
        <f t="shared" si="23"/>
        <v>0</v>
      </c>
      <c r="E80" s="56">
        <f t="shared" si="24"/>
        <v>0</v>
      </c>
      <c r="F80" s="56">
        <f t="shared" ca="1" si="25"/>
        <v>0</v>
      </c>
      <c r="G80" s="68">
        <f>VLOOKUP($A80,[0]!Table,MATCH(G$4,[0]!Curves,0))</f>
        <v>3.5590000000000002</v>
      </c>
      <c r="H80" s="69">
        <f t="shared" si="26"/>
        <v>3.5590000000000002</v>
      </c>
      <c r="I80" s="68">
        <f t="shared" si="27"/>
        <v>3.5590000000000002</v>
      </c>
      <c r="J80" s="68">
        <v>0</v>
      </c>
      <c r="K80" s="69">
        <f t="shared" si="28"/>
        <v>0</v>
      </c>
      <c r="L80" s="85">
        <f t="shared" si="29"/>
        <v>0</v>
      </c>
      <c r="M80" s="68" t="e">
        <f>VLOOKUP($A80,[0]!Table,MATCH(M$4,[0]!Curves,0))</f>
        <v>#N/A</v>
      </c>
      <c r="N80" s="69" t="e">
        <f t="shared" si="30"/>
        <v>#N/A</v>
      </c>
      <c r="O80" s="85" t="e">
        <f t="shared" si="31"/>
        <v>#N/A</v>
      </c>
      <c r="P80" s="60"/>
      <c r="Q80" s="85">
        <f t="shared" si="32"/>
        <v>3.5590000000000002</v>
      </c>
      <c r="R80" s="85">
        <f t="shared" si="33"/>
        <v>3.5590000000000002</v>
      </c>
      <c r="S80" s="85">
        <f>Summary!E80</f>
        <v>0</v>
      </c>
      <c r="T80" s="70"/>
      <c r="U80" s="22">
        <f t="shared" si="34"/>
        <v>31</v>
      </c>
      <c r="V80" s="71">
        <f t="shared" si="35"/>
        <v>39203</v>
      </c>
      <c r="W80" s="22">
        <f t="shared" ca="1" si="36"/>
        <v>2141</v>
      </c>
      <c r="X80" s="68">
        <f>VLOOKUP($A80,[0]!Table,MATCH(X$4,[0]!Curves,0))</f>
        <v>5.70173450067539E-2</v>
      </c>
      <c r="Y80" s="72">
        <f t="shared" ca="1" si="37"/>
        <v>0.71925068391650493</v>
      </c>
      <c r="Z80" s="22">
        <f t="shared" si="38"/>
        <v>0</v>
      </c>
      <c r="AA80" s="22">
        <f t="shared" si="39"/>
        <v>0</v>
      </c>
      <c r="AB80" s="73"/>
      <c r="AC80" s="62">
        <f t="shared" ca="1" si="40"/>
        <v>0</v>
      </c>
      <c r="AE80" s="62">
        <f t="shared" ca="1" si="42"/>
        <v>0</v>
      </c>
      <c r="AF80" s="62">
        <f t="shared" ca="1" si="43"/>
        <v>0</v>
      </c>
      <c r="AG80" s="62">
        <f t="shared" ca="1" si="44"/>
        <v>0</v>
      </c>
    </row>
    <row r="81" spans="1:33">
      <c r="A81" s="65">
        <f t="shared" si="41"/>
        <v>39234</v>
      </c>
      <c r="B81" s="66">
        <f>Summary!D81</f>
        <v>0</v>
      </c>
      <c r="C81" s="74"/>
      <c r="D81" s="67">
        <f t="shared" si="23"/>
        <v>0</v>
      </c>
      <c r="E81" s="56">
        <f t="shared" si="24"/>
        <v>0</v>
      </c>
      <c r="F81" s="56">
        <f t="shared" ca="1" si="25"/>
        <v>0</v>
      </c>
      <c r="G81" s="68">
        <f>VLOOKUP($A81,[0]!Table,MATCH(G$4,[0]!Curves,0))</f>
        <v>3.5950000000000002</v>
      </c>
      <c r="H81" s="69">
        <f t="shared" si="26"/>
        <v>3.5950000000000002</v>
      </c>
      <c r="I81" s="68">
        <f t="shared" si="27"/>
        <v>3.5950000000000002</v>
      </c>
      <c r="J81" s="68">
        <v>0</v>
      </c>
      <c r="K81" s="69">
        <f t="shared" si="28"/>
        <v>0</v>
      </c>
      <c r="L81" s="85">
        <f t="shared" si="29"/>
        <v>0</v>
      </c>
      <c r="M81" s="68" t="e">
        <f>VLOOKUP($A81,[0]!Table,MATCH(M$4,[0]!Curves,0))</f>
        <v>#N/A</v>
      </c>
      <c r="N81" s="69" t="e">
        <f t="shared" si="30"/>
        <v>#N/A</v>
      </c>
      <c r="O81" s="85" t="e">
        <f t="shared" si="31"/>
        <v>#N/A</v>
      </c>
      <c r="P81" s="60"/>
      <c r="Q81" s="85">
        <f t="shared" si="32"/>
        <v>3.5950000000000002</v>
      </c>
      <c r="R81" s="85">
        <f t="shared" si="33"/>
        <v>3.5950000000000002</v>
      </c>
      <c r="S81" s="85">
        <f>Summary!E81</f>
        <v>0</v>
      </c>
      <c r="T81" s="70"/>
      <c r="U81" s="22">
        <f t="shared" si="34"/>
        <v>30</v>
      </c>
      <c r="V81" s="71">
        <f t="shared" si="35"/>
        <v>39234</v>
      </c>
      <c r="W81" s="22">
        <f t="shared" ca="1" si="36"/>
        <v>2172</v>
      </c>
      <c r="X81" s="68">
        <f>VLOOKUP($A81,[0]!Table,MATCH(X$4,[0]!Curves,0))</f>
        <v>5.71581609405762E-2</v>
      </c>
      <c r="Y81" s="72">
        <f t="shared" ca="1" si="37"/>
        <v>0.71524436715784656</v>
      </c>
      <c r="Z81" s="22">
        <f t="shared" si="38"/>
        <v>0</v>
      </c>
      <c r="AA81" s="22">
        <f t="shared" si="39"/>
        <v>0</v>
      </c>
      <c r="AB81" s="73"/>
      <c r="AC81" s="62">
        <f t="shared" ca="1" si="40"/>
        <v>0</v>
      </c>
      <c r="AE81" s="62">
        <f t="shared" ca="1" si="42"/>
        <v>0</v>
      </c>
      <c r="AF81" s="62">
        <f t="shared" ca="1" si="43"/>
        <v>0</v>
      </c>
      <c r="AG81" s="62">
        <f t="shared" ca="1" si="44"/>
        <v>0</v>
      </c>
    </row>
    <row r="82" spans="1:33">
      <c r="A82" s="65">
        <f t="shared" si="41"/>
        <v>39264</v>
      </c>
      <c r="B82" s="66">
        <f>Summary!D82</f>
        <v>0</v>
      </c>
      <c r="C82" s="74"/>
      <c r="D82" s="67">
        <f t="shared" si="23"/>
        <v>0</v>
      </c>
      <c r="E82" s="56">
        <f t="shared" si="24"/>
        <v>0</v>
      </c>
      <c r="F82" s="56">
        <f t="shared" ca="1" si="25"/>
        <v>0</v>
      </c>
      <c r="G82" s="68">
        <f>VLOOKUP($A82,[0]!Table,MATCH(G$4,[0]!Curves,0))</f>
        <v>3.6270000000000002</v>
      </c>
      <c r="H82" s="69">
        <f t="shared" si="26"/>
        <v>3.6270000000000002</v>
      </c>
      <c r="I82" s="68">
        <f t="shared" si="27"/>
        <v>3.6270000000000002</v>
      </c>
      <c r="J82" s="68">
        <v>0</v>
      </c>
      <c r="K82" s="69">
        <f t="shared" si="28"/>
        <v>0</v>
      </c>
      <c r="L82" s="85">
        <f t="shared" si="29"/>
        <v>0</v>
      </c>
      <c r="M82" s="68" t="e">
        <f>VLOOKUP($A82,[0]!Table,MATCH(M$4,[0]!Curves,0))</f>
        <v>#N/A</v>
      </c>
      <c r="N82" s="69" t="e">
        <f t="shared" si="30"/>
        <v>#N/A</v>
      </c>
      <c r="O82" s="85" t="e">
        <f t="shared" si="31"/>
        <v>#N/A</v>
      </c>
      <c r="P82" s="60"/>
      <c r="Q82" s="85">
        <f t="shared" si="32"/>
        <v>3.6270000000000002</v>
      </c>
      <c r="R82" s="85">
        <f t="shared" si="33"/>
        <v>3.6270000000000002</v>
      </c>
      <c r="S82" s="85">
        <f>Summary!E82</f>
        <v>0</v>
      </c>
      <c r="T82" s="70"/>
      <c r="U82" s="22">
        <f t="shared" si="34"/>
        <v>31</v>
      </c>
      <c r="V82" s="71">
        <f t="shared" si="35"/>
        <v>39264</v>
      </c>
      <c r="W82" s="22">
        <f t="shared" ca="1" si="36"/>
        <v>2202</v>
      </c>
      <c r="X82" s="68">
        <f>VLOOKUP($A82,[0]!Table,MATCH(X$4,[0]!Curves,0))</f>
        <v>5.7294434431201899E-2</v>
      </c>
      <c r="Y82" s="72">
        <f t="shared" ca="1" si="37"/>
        <v>0.71137283252266836</v>
      </c>
      <c r="Z82" s="22">
        <f t="shared" si="38"/>
        <v>0</v>
      </c>
      <c r="AA82" s="22">
        <f t="shared" si="39"/>
        <v>0</v>
      </c>
      <c r="AB82" s="73"/>
      <c r="AC82" s="62">
        <f t="shared" ca="1" si="40"/>
        <v>0</v>
      </c>
      <c r="AE82" s="62">
        <f t="shared" ca="1" si="42"/>
        <v>0</v>
      </c>
      <c r="AF82" s="62">
        <f t="shared" ca="1" si="43"/>
        <v>0</v>
      </c>
      <c r="AG82" s="62">
        <f t="shared" ca="1" si="44"/>
        <v>0</v>
      </c>
    </row>
    <row r="83" spans="1:33">
      <c r="A83" s="65">
        <f t="shared" si="41"/>
        <v>39295</v>
      </c>
      <c r="B83" s="66">
        <f>Summary!D83</f>
        <v>0</v>
      </c>
      <c r="C83" s="74"/>
      <c r="D83" s="67">
        <f t="shared" si="23"/>
        <v>0</v>
      </c>
      <c r="E83" s="56">
        <f t="shared" si="24"/>
        <v>0</v>
      </c>
      <c r="F83" s="56">
        <f t="shared" ca="1" si="25"/>
        <v>0</v>
      </c>
      <c r="G83" s="68">
        <f>VLOOKUP($A83,[0]!Table,MATCH(G$4,[0]!Curves,0))</f>
        <v>3.6760000000000002</v>
      </c>
      <c r="H83" s="69">
        <f t="shared" si="26"/>
        <v>3.6760000000000002</v>
      </c>
      <c r="I83" s="68">
        <f t="shared" si="27"/>
        <v>3.6760000000000002</v>
      </c>
      <c r="J83" s="68">
        <v>0</v>
      </c>
      <c r="K83" s="69">
        <f t="shared" si="28"/>
        <v>0</v>
      </c>
      <c r="L83" s="85">
        <f t="shared" si="29"/>
        <v>0</v>
      </c>
      <c r="M83" s="68" t="e">
        <f>VLOOKUP($A83,[0]!Table,MATCH(M$4,[0]!Curves,0))</f>
        <v>#N/A</v>
      </c>
      <c r="N83" s="69" t="e">
        <f t="shared" si="30"/>
        <v>#N/A</v>
      </c>
      <c r="O83" s="85" t="e">
        <f t="shared" si="31"/>
        <v>#N/A</v>
      </c>
      <c r="P83" s="60"/>
      <c r="Q83" s="85">
        <f t="shared" si="32"/>
        <v>3.6760000000000002</v>
      </c>
      <c r="R83" s="85">
        <f t="shared" si="33"/>
        <v>3.6760000000000002</v>
      </c>
      <c r="S83" s="85">
        <f>Summary!E83</f>
        <v>0</v>
      </c>
      <c r="T83" s="70"/>
      <c r="U83" s="22">
        <f t="shared" si="34"/>
        <v>31</v>
      </c>
      <c r="V83" s="71">
        <f t="shared" si="35"/>
        <v>39295</v>
      </c>
      <c r="W83" s="22">
        <f t="shared" ca="1" si="36"/>
        <v>2233</v>
      </c>
      <c r="X83" s="68">
        <f>VLOOKUP($A83,[0]!Table,MATCH(X$4,[0]!Curves,0))</f>
        <v>5.7435250378006203E-2</v>
      </c>
      <c r="Y83" s="72">
        <f t="shared" ca="1" si="37"/>
        <v>0.70737812766709696</v>
      </c>
      <c r="Z83" s="22">
        <f t="shared" si="38"/>
        <v>0</v>
      </c>
      <c r="AA83" s="22">
        <f t="shared" si="39"/>
        <v>0</v>
      </c>
      <c r="AB83" s="73"/>
      <c r="AC83" s="62">
        <f t="shared" ca="1" si="40"/>
        <v>0</v>
      </c>
      <c r="AE83" s="62">
        <f t="shared" ca="1" si="42"/>
        <v>0</v>
      </c>
      <c r="AF83" s="62">
        <f t="shared" ca="1" si="43"/>
        <v>0</v>
      </c>
      <c r="AG83" s="62">
        <f t="shared" ca="1" si="44"/>
        <v>0</v>
      </c>
    </row>
    <row r="84" spans="1:33">
      <c r="A84" s="65">
        <f t="shared" si="41"/>
        <v>39326</v>
      </c>
      <c r="B84" s="66">
        <f>Summary!D84</f>
        <v>0</v>
      </c>
      <c r="C84" s="74"/>
      <c r="D84" s="67">
        <f t="shared" si="23"/>
        <v>0</v>
      </c>
      <c r="E84" s="56">
        <f t="shared" si="24"/>
        <v>0</v>
      </c>
      <c r="F84" s="56">
        <f t="shared" ca="1" si="25"/>
        <v>0</v>
      </c>
      <c r="G84" s="68">
        <f>VLOOKUP($A84,[0]!Table,MATCH(G$4,[0]!Curves,0))</f>
        <v>3.6910000000000003</v>
      </c>
      <c r="H84" s="69">
        <f t="shared" si="26"/>
        <v>3.6910000000000003</v>
      </c>
      <c r="I84" s="68">
        <f t="shared" si="27"/>
        <v>3.6910000000000003</v>
      </c>
      <c r="J84" s="68">
        <v>0</v>
      </c>
      <c r="K84" s="69">
        <f t="shared" si="28"/>
        <v>0</v>
      </c>
      <c r="L84" s="85">
        <f t="shared" si="29"/>
        <v>0</v>
      </c>
      <c r="M84" s="68" t="e">
        <f>VLOOKUP($A84,[0]!Table,MATCH(M$4,[0]!Curves,0))</f>
        <v>#N/A</v>
      </c>
      <c r="N84" s="69" t="e">
        <f t="shared" si="30"/>
        <v>#N/A</v>
      </c>
      <c r="O84" s="85" t="e">
        <f t="shared" si="31"/>
        <v>#N/A</v>
      </c>
      <c r="P84" s="60"/>
      <c r="Q84" s="85">
        <f t="shared" si="32"/>
        <v>3.6910000000000003</v>
      </c>
      <c r="R84" s="85">
        <f t="shared" si="33"/>
        <v>3.6910000000000003</v>
      </c>
      <c r="S84" s="85">
        <f>Summary!E84</f>
        <v>0</v>
      </c>
      <c r="T84" s="70"/>
      <c r="U84" s="22">
        <f t="shared" si="34"/>
        <v>30</v>
      </c>
      <c r="V84" s="71">
        <f t="shared" si="35"/>
        <v>39326</v>
      </c>
      <c r="W84" s="22">
        <f t="shared" ca="1" si="36"/>
        <v>2264</v>
      </c>
      <c r="X84" s="68">
        <f>VLOOKUP($A84,[0]!Table,MATCH(X$4,[0]!Curves,0))</f>
        <v>5.7576066331407098E-2</v>
      </c>
      <c r="Y84" s="72">
        <f t="shared" ca="1" si="37"/>
        <v>0.70338955129567693</v>
      </c>
      <c r="Z84" s="22">
        <f t="shared" si="38"/>
        <v>0</v>
      </c>
      <c r="AA84" s="22">
        <f t="shared" si="39"/>
        <v>0</v>
      </c>
      <c r="AB84" s="73"/>
      <c r="AC84" s="62">
        <f t="shared" ca="1" si="40"/>
        <v>0</v>
      </c>
      <c r="AE84" s="62">
        <f t="shared" ca="1" si="42"/>
        <v>0</v>
      </c>
      <c r="AF84" s="62">
        <f t="shared" ca="1" si="43"/>
        <v>0</v>
      </c>
      <c r="AG84" s="62">
        <f t="shared" ca="1" si="44"/>
        <v>0</v>
      </c>
    </row>
    <row r="85" spans="1:33">
      <c r="A85" s="65">
        <f t="shared" si="41"/>
        <v>39356</v>
      </c>
      <c r="B85" s="66">
        <f>Summary!D85</f>
        <v>0</v>
      </c>
      <c r="C85" s="74"/>
      <c r="D85" s="67">
        <f t="shared" si="23"/>
        <v>0</v>
      </c>
      <c r="E85" s="56">
        <f t="shared" si="24"/>
        <v>0</v>
      </c>
      <c r="F85" s="56">
        <f t="shared" ca="1" si="25"/>
        <v>0</v>
      </c>
      <c r="G85" s="68">
        <f>VLOOKUP($A85,[0]!Table,MATCH(G$4,[0]!Curves,0))</f>
        <v>3.72</v>
      </c>
      <c r="H85" s="69">
        <f t="shared" si="26"/>
        <v>3.72</v>
      </c>
      <c r="I85" s="68">
        <f t="shared" si="27"/>
        <v>3.72</v>
      </c>
      <c r="J85" s="68">
        <v>0</v>
      </c>
      <c r="K85" s="69">
        <f t="shared" si="28"/>
        <v>0</v>
      </c>
      <c r="L85" s="85">
        <f t="shared" si="29"/>
        <v>0</v>
      </c>
      <c r="M85" s="68" t="e">
        <f>VLOOKUP($A85,[0]!Table,MATCH(M$4,[0]!Curves,0))</f>
        <v>#N/A</v>
      </c>
      <c r="N85" s="69" t="e">
        <f t="shared" si="30"/>
        <v>#N/A</v>
      </c>
      <c r="O85" s="85" t="e">
        <f t="shared" si="31"/>
        <v>#N/A</v>
      </c>
      <c r="P85" s="60"/>
      <c r="Q85" s="85">
        <f t="shared" si="32"/>
        <v>3.72</v>
      </c>
      <c r="R85" s="85">
        <f t="shared" si="33"/>
        <v>3.72</v>
      </c>
      <c r="S85" s="85">
        <f>Summary!E85</f>
        <v>0</v>
      </c>
      <c r="T85" s="70"/>
      <c r="U85" s="22">
        <f t="shared" si="34"/>
        <v>31</v>
      </c>
      <c r="V85" s="71">
        <f t="shared" si="35"/>
        <v>39356</v>
      </c>
      <c r="W85" s="22">
        <f t="shared" ca="1" si="36"/>
        <v>2294</v>
      </c>
      <c r="X85" s="68">
        <f>VLOOKUP($A85,[0]!Table,MATCH(X$4,[0]!Curves,0))</f>
        <v>5.7712339840978899E-2</v>
      </c>
      <c r="Y85" s="72">
        <f t="shared" ca="1" si="37"/>
        <v>0.69953561650087015</v>
      </c>
      <c r="Z85" s="22">
        <f t="shared" si="38"/>
        <v>0</v>
      </c>
      <c r="AA85" s="22">
        <f t="shared" si="39"/>
        <v>0</v>
      </c>
      <c r="AB85" s="73"/>
      <c r="AC85" s="62">
        <f t="shared" ca="1" si="40"/>
        <v>0</v>
      </c>
      <c r="AE85" s="62">
        <f t="shared" ca="1" si="42"/>
        <v>0</v>
      </c>
      <c r="AF85" s="62">
        <f t="shared" ca="1" si="43"/>
        <v>0</v>
      </c>
      <c r="AG85" s="62">
        <f t="shared" ca="1" si="44"/>
        <v>0</v>
      </c>
    </row>
    <row r="86" spans="1:33">
      <c r="A86" s="65">
        <f t="shared" si="41"/>
        <v>39387</v>
      </c>
      <c r="B86" s="66">
        <f>Summary!D86</f>
        <v>0</v>
      </c>
      <c r="C86" s="74"/>
      <c r="D86" s="67">
        <f t="shared" si="23"/>
        <v>0</v>
      </c>
      <c r="E86" s="56">
        <f t="shared" si="24"/>
        <v>0</v>
      </c>
      <c r="F86" s="56">
        <f t="shared" ca="1" si="25"/>
        <v>0</v>
      </c>
      <c r="G86" s="68">
        <f>VLOOKUP($A86,[0]!Table,MATCH(G$4,[0]!Curves,0))</f>
        <v>3.86</v>
      </c>
      <c r="H86" s="69">
        <f t="shared" si="26"/>
        <v>3.86</v>
      </c>
      <c r="I86" s="68">
        <f t="shared" si="27"/>
        <v>3.86</v>
      </c>
      <c r="J86" s="68">
        <v>0</v>
      </c>
      <c r="K86" s="69">
        <f t="shared" si="28"/>
        <v>0</v>
      </c>
      <c r="L86" s="85">
        <f t="shared" si="29"/>
        <v>0</v>
      </c>
      <c r="M86" s="68" t="e">
        <f>VLOOKUP($A86,[0]!Table,MATCH(M$4,[0]!Curves,0))</f>
        <v>#N/A</v>
      </c>
      <c r="N86" s="69" t="e">
        <f t="shared" si="30"/>
        <v>#N/A</v>
      </c>
      <c r="O86" s="85" t="e">
        <f t="shared" si="31"/>
        <v>#N/A</v>
      </c>
      <c r="P86" s="60"/>
      <c r="Q86" s="85">
        <f t="shared" si="32"/>
        <v>3.86</v>
      </c>
      <c r="R86" s="85">
        <f t="shared" si="33"/>
        <v>3.86</v>
      </c>
      <c r="S86" s="85">
        <f>Summary!E86</f>
        <v>0</v>
      </c>
      <c r="T86" s="70"/>
      <c r="U86" s="22">
        <f t="shared" si="34"/>
        <v>30</v>
      </c>
      <c r="V86" s="71">
        <f t="shared" si="35"/>
        <v>39387</v>
      </c>
      <c r="W86" s="22">
        <f t="shared" ca="1" si="36"/>
        <v>2325</v>
      </c>
      <c r="X86" s="68">
        <f>VLOOKUP($A86,[0]!Table,MATCH(X$4,[0]!Curves,0))</f>
        <v>5.7853155807359197E-2</v>
      </c>
      <c r="Y86" s="72">
        <f t="shared" ca="1" si="37"/>
        <v>0.69555954046797475</v>
      </c>
      <c r="Z86" s="22">
        <f t="shared" si="38"/>
        <v>0</v>
      </c>
      <c r="AA86" s="22">
        <f t="shared" si="39"/>
        <v>0</v>
      </c>
      <c r="AB86" s="73"/>
      <c r="AC86" s="62">
        <f t="shared" ca="1" si="40"/>
        <v>0</v>
      </c>
      <c r="AE86" s="62">
        <f t="shared" ca="1" si="42"/>
        <v>0</v>
      </c>
      <c r="AF86" s="62">
        <f t="shared" ca="1" si="43"/>
        <v>0</v>
      </c>
      <c r="AG86" s="62">
        <f t="shared" ca="1" si="44"/>
        <v>0</v>
      </c>
    </row>
    <row r="87" spans="1:33">
      <c r="A87" s="65">
        <f t="shared" si="41"/>
        <v>39417</v>
      </c>
      <c r="B87" s="66">
        <f>Summary!D87</f>
        <v>0</v>
      </c>
      <c r="C87" s="74"/>
      <c r="D87" s="67">
        <f t="shared" si="23"/>
        <v>0</v>
      </c>
      <c r="E87" s="56">
        <f t="shared" si="24"/>
        <v>0</v>
      </c>
      <c r="F87" s="56">
        <f t="shared" ca="1" si="25"/>
        <v>0</v>
      </c>
      <c r="G87" s="68">
        <f>VLOOKUP($A87,[0]!Table,MATCH(G$4,[0]!Curves,0))</f>
        <v>4</v>
      </c>
      <c r="H87" s="69">
        <f t="shared" si="26"/>
        <v>4</v>
      </c>
      <c r="I87" s="68">
        <f t="shared" si="27"/>
        <v>4</v>
      </c>
      <c r="J87" s="68">
        <v>0</v>
      </c>
      <c r="K87" s="69">
        <f t="shared" si="28"/>
        <v>0</v>
      </c>
      <c r="L87" s="85">
        <f t="shared" si="29"/>
        <v>0</v>
      </c>
      <c r="M87" s="68" t="e">
        <f>VLOOKUP($A87,[0]!Table,MATCH(M$4,[0]!Curves,0))</f>
        <v>#N/A</v>
      </c>
      <c r="N87" s="69" t="e">
        <f t="shared" si="30"/>
        <v>#N/A</v>
      </c>
      <c r="O87" s="85" t="e">
        <f t="shared" si="31"/>
        <v>#N/A</v>
      </c>
      <c r="P87" s="60"/>
      <c r="Q87" s="85">
        <f t="shared" si="32"/>
        <v>4</v>
      </c>
      <c r="R87" s="85">
        <f t="shared" si="33"/>
        <v>4</v>
      </c>
      <c r="S87" s="85">
        <f>Summary!E87</f>
        <v>0</v>
      </c>
      <c r="T87" s="70"/>
      <c r="U87" s="22">
        <f t="shared" si="34"/>
        <v>31</v>
      </c>
      <c r="V87" s="71">
        <f t="shared" si="35"/>
        <v>39417</v>
      </c>
      <c r="W87" s="22">
        <f t="shared" ca="1" si="36"/>
        <v>2355</v>
      </c>
      <c r="X87" s="68">
        <f>VLOOKUP($A87,[0]!Table,MATCH(X$4,[0]!Curves,0))</f>
        <v>5.7989429329490701E-2</v>
      </c>
      <c r="Y87" s="72">
        <f t="shared" ca="1" si="37"/>
        <v>0.69171798293471232</v>
      </c>
      <c r="Z87" s="22">
        <f t="shared" si="38"/>
        <v>0</v>
      </c>
      <c r="AA87" s="22">
        <f t="shared" si="39"/>
        <v>0</v>
      </c>
      <c r="AB87" s="73"/>
      <c r="AC87" s="62">
        <f t="shared" ca="1" si="40"/>
        <v>0</v>
      </c>
      <c r="AE87" s="62">
        <f t="shared" ca="1" si="42"/>
        <v>0</v>
      </c>
      <c r="AF87" s="62">
        <f t="shared" ca="1" si="43"/>
        <v>0</v>
      </c>
      <c r="AG87" s="62">
        <f t="shared" ca="1" si="44"/>
        <v>0</v>
      </c>
    </row>
    <row r="88" spans="1:33">
      <c r="A88" s="65">
        <f t="shared" si="41"/>
        <v>39448</v>
      </c>
      <c r="B88" s="66">
        <f>Summary!D88</f>
        <v>0</v>
      </c>
      <c r="C88" s="74"/>
      <c r="D88" s="67">
        <f t="shared" si="23"/>
        <v>0</v>
      </c>
      <c r="E88" s="56">
        <f t="shared" si="24"/>
        <v>0</v>
      </c>
      <c r="F88" s="56">
        <f t="shared" ca="1" si="25"/>
        <v>0</v>
      </c>
      <c r="G88" s="68">
        <f>VLOOKUP($A88,[0]!Table,MATCH(G$4,[0]!Curves,0))</f>
        <v>4.0999999999999996</v>
      </c>
      <c r="H88" s="69">
        <f t="shared" si="26"/>
        <v>4.0999999999999996</v>
      </c>
      <c r="I88" s="68">
        <f t="shared" si="27"/>
        <v>4.0999999999999996</v>
      </c>
      <c r="J88" s="68">
        <v>0</v>
      </c>
      <c r="K88" s="69">
        <f t="shared" si="28"/>
        <v>0</v>
      </c>
      <c r="L88" s="85">
        <f t="shared" si="29"/>
        <v>0</v>
      </c>
      <c r="M88" s="68" t="e">
        <f>VLOOKUP($A88,[0]!Table,MATCH(M$4,[0]!Curves,0))</f>
        <v>#N/A</v>
      </c>
      <c r="N88" s="69" t="e">
        <f t="shared" si="30"/>
        <v>#N/A</v>
      </c>
      <c r="O88" s="85" t="e">
        <f t="shared" si="31"/>
        <v>#N/A</v>
      </c>
      <c r="P88" s="60"/>
      <c r="Q88" s="85">
        <f t="shared" si="32"/>
        <v>4.0999999999999996</v>
      </c>
      <c r="R88" s="85">
        <f t="shared" si="33"/>
        <v>4.0999999999999996</v>
      </c>
      <c r="S88" s="85">
        <f>Summary!E88</f>
        <v>0</v>
      </c>
      <c r="T88" s="70"/>
      <c r="U88" s="22">
        <f t="shared" si="34"/>
        <v>31</v>
      </c>
      <c r="V88" s="71">
        <f t="shared" si="35"/>
        <v>39448</v>
      </c>
      <c r="W88" s="22">
        <f t="shared" ca="1" si="36"/>
        <v>2386</v>
      </c>
      <c r="X88" s="68">
        <f>VLOOKUP($A88,[0]!Table,MATCH(X$4,[0]!Curves,0))</f>
        <v>5.8130245308848597E-2</v>
      </c>
      <c r="Y88" s="72">
        <f t="shared" ca="1" si="37"/>
        <v>0.68775498369173582</v>
      </c>
      <c r="Z88" s="22">
        <f t="shared" si="38"/>
        <v>0</v>
      </c>
      <c r="AA88" s="22">
        <f t="shared" si="39"/>
        <v>0</v>
      </c>
      <c r="AB88" s="73"/>
      <c r="AC88" s="62">
        <f t="shared" ca="1" si="40"/>
        <v>0</v>
      </c>
      <c r="AE88" s="62">
        <f t="shared" ca="1" si="42"/>
        <v>0</v>
      </c>
      <c r="AF88" s="62">
        <f t="shared" ca="1" si="43"/>
        <v>0</v>
      </c>
      <c r="AG88" s="62">
        <f t="shared" ca="1" si="44"/>
        <v>0</v>
      </c>
    </row>
    <row r="89" spans="1:33">
      <c r="A89" s="65">
        <f t="shared" si="41"/>
        <v>39479</v>
      </c>
      <c r="B89" s="66">
        <f>Summary!D89</f>
        <v>0</v>
      </c>
      <c r="C89" s="74"/>
      <c r="D89" s="67">
        <f t="shared" si="23"/>
        <v>0</v>
      </c>
      <c r="E89" s="56">
        <f t="shared" si="24"/>
        <v>0</v>
      </c>
      <c r="F89" s="56">
        <f t="shared" ca="1" si="25"/>
        <v>0</v>
      </c>
      <c r="G89" s="68">
        <f>VLOOKUP($A89,[0]!Table,MATCH(G$4,[0]!Curves,0))</f>
        <v>3.9820000000000002</v>
      </c>
      <c r="H89" s="69">
        <f t="shared" si="26"/>
        <v>3.9820000000000002</v>
      </c>
      <c r="I89" s="68">
        <f t="shared" si="27"/>
        <v>3.9820000000000002</v>
      </c>
      <c r="J89" s="68">
        <v>0</v>
      </c>
      <c r="K89" s="69">
        <f t="shared" si="28"/>
        <v>0</v>
      </c>
      <c r="L89" s="85">
        <f t="shared" si="29"/>
        <v>0</v>
      </c>
      <c r="M89" s="68" t="e">
        <f>VLOOKUP($A89,[0]!Table,MATCH(M$4,[0]!Curves,0))</f>
        <v>#N/A</v>
      </c>
      <c r="N89" s="69" t="e">
        <f t="shared" si="30"/>
        <v>#N/A</v>
      </c>
      <c r="O89" s="85" t="e">
        <f t="shared" si="31"/>
        <v>#N/A</v>
      </c>
      <c r="P89" s="60"/>
      <c r="Q89" s="85">
        <f t="shared" si="32"/>
        <v>3.9820000000000002</v>
      </c>
      <c r="R89" s="85">
        <f t="shared" si="33"/>
        <v>3.9820000000000002</v>
      </c>
      <c r="S89" s="85">
        <f>Summary!E89</f>
        <v>0</v>
      </c>
      <c r="T89" s="70"/>
      <c r="U89" s="22">
        <f t="shared" si="34"/>
        <v>29</v>
      </c>
      <c r="V89" s="71">
        <f t="shared" si="35"/>
        <v>39479</v>
      </c>
      <c r="W89" s="22">
        <f t="shared" ca="1" si="36"/>
        <v>2417</v>
      </c>
      <c r="X89" s="68">
        <f>VLOOKUP($A89,[0]!Table,MATCH(X$4,[0]!Curves,0))</f>
        <v>5.8271061294800801E-2</v>
      </c>
      <c r="Y89" s="72">
        <f t="shared" ca="1" si="37"/>
        <v>0.68379884768873334</v>
      </c>
      <c r="Z89" s="22">
        <f t="shared" si="38"/>
        <v>0</v>
      </c>
      <c r="AA89" s="22">
        <f t="shared" si="39"/>
        <v>0</v>
      </c>
      <c r="AB89" s="73"/>
      <c r="AC89" s="62">
        <f t="shared" ca="1" si="40"/>
        <v>0</v>
      </c>
      <c r="AE89" s="62">
        <f t="shared" ca="1" si="42"/>
        <v>0</v>
      </c>
      <c r="AF89" s="62">
        <f t="shared" ca="1" si="43"/>
        <v>0</v>
      </c>
      <c r="AG89" s="62">
        <f t="shared" ca="1" si="44"/>
        <v>0</v>
      </c>
    </row>
    <row r="90" spans="1:33">
      <c r="A90" s="65">
        <f t="shared" si="41"/>
        <v>39508</v>
      </c>
      <c r="B90" s="66">
        <f>Summary!D90</f>
        <v>0</v>
      </c>
      <c r="C90" s="74"/>
      <c r="D90" s="67">
        <f t="shared" si="23"/>
        <v>0</v>
      </c>
      <c r="E90" s="56">
        <f t="shared" si="24"/>
        <v>0</v>
      </c>
      <c r="F90" s="56">
        <f t="shared" ca="1" si="25"/>
        <v>0</v>
      </c>
      <c r="G90" s="68">
        <f>VLOOKUP($A90,[0]!Table,MATCH(G$4,[0]!Curves,0))</f>
        <v>3.8490000000000002</v>
      </c>
      <c r="H90" s="69">
        <f t="shared" si="26"/>
        <v>3.8490000000000002</v>
      </c>
      <c r="I90" s="68">
        <f t="shared" si="27"/>
        <v>3.8490000000000002</v>
      </c>
      <c r="J90" s="68">
        <v>0</v>
      </c>
      <c r="K90" s="69">
        <f t="shared" si="28"/>
        <v>0</v>
      </c>
      <c r="L90" s="85">
        <f t="shared" si="29"/>
        <v>0</v>
      </c>
      <c r="M90" s="68" t="e">
        <f>VLOOKUP($A90,[0]!Table,MATCH(M$4,[0]!Curves,0))</f>
        <v>#N/A</v>
      </c>
      <c r="N90" s="69" t="e">
        <f t="shared" si="30"/>
        <v>#N/A</v>
      </c>
      <c r="O90" s="85" t="e">
        <f t="shared" si="31"/>
        <v>#N/A</v>
      </c>
      <c r="P90" s="60"/>
      <c r="Q90" s="85">
        <f t="shared" si="32"/>
        <v>3.8490000000000002</v>
      </c>
      <c r="R90" s="85">
        <f t="shared" si="33"/>
        <v>3.8490000000000002</v>
      </c>
      <c r="S90" s="85">
        <f>Summary!E90</f>
        <v>0</v>
      </c>
      <c r="T90" s="70"/>
      <c r="U90" s="22">
        <f t="shared" si="34"/>
        <v>31</v>
      </c>
      <c r="V90" s="71">
        <f t="shared" si="35"/>
        <v>39508</v>
      </c>
      <c r="W90" s="22">
        <f t="shared" ca="1" si="36"/>
        <v>2446</v>
      </c>
      <c r="X90" s="68">
        <f>VLOOKUP($A90,[0]!Table,MATCH(X$4,[0]!Curves,0))</f>
        <v>5.8402792384403504E-2</v>
      </c>
      <c r="Y90" s="72">
        <f t="shared" ca="1" si="37"/>
        <v>0.6801042879893977</v>
      </c>
      <c r="Z90" s="22">
        <f t="shared" si="38"/>
        <v>0</v>
      </c>
      <c r="AA90" s="22">
        <f t="shared" si="39"/>
        <v>0</v>
      </c>
      <c r="AB90" s="73"/>
      <c r="AC90" s="62">
        <f t="shared" ca="1" si="40"/>
        <v>0</v>
      </c>
      <c r="AE90" s="62">
        <f t="shared" ca="1" si="42"/>
        <v>0</v>
      </c>
      <c r="AF90" s="62">
        <f t="shared" ca="1" si="43"/>
        <v>0</v>
      </c>
      <c r="AG90" s="62">
        <f t="shared" ca="1" si="44"/>
        <v>0</v>
      </c>
    </row>
    <row r="91" spans="1:33">
      <c r="A91" s="65">
        <f t="shared" si="41"/>
        <v>39539</v>
      </c>
      <c r="B91" s="66">
        <f>Summary!D91</f>
        <v>0</v>
      </c>
      <c r="C91" s="74"/>
      <c r="D91" s="67">
        <f t="shared" si="23"/>
        <v>0</v>
      </c>
      <c r="E91" s="56">
        <f t="shared" si="24"/>
        <v>0</v>
      </c>
      <c r="F91" s="56">
        <f t="shared" ca="1" si="25"/>
        <v>0</v>
      </c>
      <c r="G91" s="68">
        <f>VLOOKUP($A91,[0]!Table,MATCH(G$4,[0]!Curves,0))</f>
        <v>3.629</v>
      </c>
      <c r="H91" s="69">
        <f t="shared" si="26"/>
        <v>3.629</v>
      </c>
      <c r="I91" s="68">
        <f t="shared" si="27"/>
        <v>3.629</v>
      </c>
      <c r="J91" s="68">
        <v>0</v>
      </c>
      <c r="K91" s="69">
        <f t="shared" si="28"/>
        <v>0</v>
      </c>
      <c r="L91" s="85">
        <f t="shared" si="29"/>
        <v>0</v>
      </c>
      <c r="M91" s="68" t="e">
        <f>VLOOKUP($A91,[0]!Table,MATCH(M$4,[0]!Curves,0))</f>
        <v>#N/A</v>
      </c>
      <c r="N91" s="69" t="e">
        <f t="shared" si="30"/>
        <v>#N/A</v>
      </c>
      <c r="O91" s="85" t="e">
        <f t="shared" si="31"/>
        <v>#N/A</v>
      </c>
      <c r="P91" s="60"/>
      <c r="Q91" s="85">
        <f t="shared" si="32"/>
        <v>3.629</v>
      </c>
      <c r="R91" s="85">
        <f t="shared" si="33"/>
        <v>3.629</v>
      </c>
      <c r="S91" s="85">
        <f>Summary!E91</f>
        <v>0</v>
      </c>
      <c r="T91" s="70"/>
      <c r="U91" s="22">
        <f t="shared" si="34"/>
        <v>30</v>
      </c>
      <c r="V91" s="71">
        <f t="shared" si="35"/>
        <v>39539</v>
      </c>
      <c r="W91" s="22">
        <f t="shared" ca="1" si="36"/>
        <v>2477</v>
      </c>
      <c r="X91" s="68">
        <f>VLOOKUP($A91,[0]!Table,MATCH(X$4,[0]!Curves,0))</f>
        <v>5.8543608383117902E-2</v>
      </c>
      <c r="Y91" s="72">
        <f t="shared" ca="1" si="37"/>
        <v>0.67616184613349994</v>
      </c>
      <c r="Z91" s="22">
        <f t="shared" si="38"/>
        <v>0</v>
      </c>
      <c r="AA91" s="22">
        <f t="shared" si="39"/>
        <v>0</v>
      </c>
      <c r="AB91" s="73"/>
      <c r="AC91" s="62">
        <f t="shared" ca="1" si="40"/>
        <v>0</v>
      </c>
      <c r="AE91" s="62">
        <f t="shared" ca="1" si="42"/>
        <v>0</v>
      </c>
      <c r="AF91" s="62">
        <f t="shared" ca="1" si="43"/>
        <v>0</v>
      </c>
      <c r="AG91" s="62">
        <f t="shared" ca="1" si="44"/>
        <v>0</v>
      </c>
    </row>
    <row r="92" spans="1:33">
      <c r="A92" s="65">
        <f t="shared" si="41"/>
        <v>39569</v>
      </c>
      <c r="B92" s="66">
        <f>Summary!D92</f>
        <v>0</v>
      </c>
      <c r="C92" s="74"/>
      <c r="D92" s="67">
        <f t="shared" si="23"/>
        <v>0</v>
      </c>
      <c r="E92" s="56">
        <f t="shared" si="24"/>
        <v>0</v>
      </c>
      <c r="F92" s="56">
        <f t="shared" ca="1" si="25"/>
        <v>0</v>
      </c>
      <c r="G92" s="68">
        <f>VLOOKUP($A92,[0]!Table,MATCH(G$4,[0]!Curves,0))</f>
        <v>3.6190000000000002</v>
      </c>
      <c r="H92" s="69">
        <f t="shared" si="26"/>
        <v>3.6190000000000002</v>
      </c>
      <c r="I92" s="68">
        <f t="shared" si="27"/>
        <v>3.6190000000000002</v>
      </c>
      <c r="J92" s="68">
        <v>0</v>
      </c>
      <c r="K92" s="69">
        <f t="shared" si="28"/>
        <v>0</v>
      </c>
      <c r="L92" s="85">
        <f t="shared" si="29"/>
        <v>0</v>
      </c>
      <c r="M92" s="68" t="e">
        <f>VLOOKUP($A92,[0]!Table,MATCH(M$4,[0]!Curves,0))</f>
        <v>#N/A</v>
      </c>
      <c r="N92" s="69" t="e">
        <f t="shared" si="30"/>
        <v>#N/A</v>
      </c>
      <c r="O92" s="85" t="e">
        <f t="shared" si="31"/>
        <v>#N/A</v>
      </c>
      <c r="P92" s="60"/>
      <c r="Q92" s="85">
        <f t="shared" si="32"/>
        <v>3.6190000000000002</v>
      </c>
      <c r="R92" s="85">
        <f t="shared" si="33"/>
        <v>3.6190000000000002</v>
      </c>
      <c r="S92" s="85">
        <f>Summary!E92</f>
        <v>0</v>
      </c>
      <c r="T92" s="70"/>
      <c r="U92" s="22">
        <f t="shared" si="34"/>
        <v>31</v>
      </c>
      <c r="V92" s="71">
        <f t="shared" si="35"/>
        <v>39569</v>
      </c>
      <c r="W92" s="22">
        <f t="shared" ca="1" si="36"/>
        <v>2507</v>
      </c>
      <c r="X92" s="68">
        <f>VLOOKUP($A92,[0]!Table,MATCH(X$4,[0]!Curves,0))</f>
        <v>5.8679881936538607E-2</v>
      </c>
      <c r="Y92" s="72">
        <f t="shared" ca="1" si="37"/>
        <v>0.6723535144520566</v>
      </c>
      <c r="Z92" s="22">
        <f t="shared" si="38"/>
        <v>0</v>
      </c>
      <c r="AA92" s="22">
        <f t="shared" si="39"/>
        <v>0</v>
      </c>
      <c r="AB92" s="73"/>
      <c r="AC92" s="62">
        <f t="shared" ca="1" si="40"/>
        <v>0</v>
      </c>
      <c r="AE92" s="62">
        <f t="shared" ca="1" si="42"/>
        <v>0</v>
      </c>
      <c r="AF92" s="62">
        <f t="shared" ca="1" si="43"/>
        <v>0</v>
      </c>
      <c r="AG92" s="62">
        <f t="shared" ca="1" si="44"/>
        <v>0</v>
      </c>
    </row>
    <row r="93" spans="1:33">
      <c r="A93" s="65">
        <f t="shared" si="41"/>
        <v>39600</v>
      </c>
      <c r="B93" s="66">
        <f>Summary!D93</f>
        <v>0</v>
      </c>
      <c r="C93" s="74"/>
      <c r="D93" s="67">
        <f t="shared" si="23"/>
        <v>0</v>
      </c>
      <c r="E93" s="56">
        <f t="shared" si="24"/>
        <v>0</v>
      </c>
      <c r="F93" s="56">
        <f t="shared" ca="1" si="25"/>
        <v>0</v>
      </c>
      <c r="G93" s="68">
        <f>VLOOKUP($A93,[0]!Table,MATCH(G$4,[0]!Curves,0))</f>
        <v>3.6549999999999998</v>
      </c>
      <c r="H93" s="69">
        <f t="shared" si="26"/>
        <v>3.6549999999999998</v>
      </c>
      <c r="I93" s="68">
        <f t="shared" si="27"/>
        <v>3.6549999999999998</v>
      </c>
      <c r="J93" s="68">
        <v>0</v>
      </c>
      <c r="K93" s="69">
        <f t="shared" si="28"/>
        <v>0</v>
      </c>
      <c r="L93" s="85">
        <f t="shared" si="29"/>
        <v>0</v>
      </c>
      <c r="M93" s="68" t="e">
        <f>VLOOKUP($A93,[0]!Table,MATCH(M$4,[0]!Curves,0))</f>
        <v>#N/A</v>
      </c>
      <c r="N93" s="69" t="e">
        <f t="shared" si="30"/>
        <v>#N/A</v>
      </c>
      <c r="O93" s="85" t="e">
        <f t="shared" si="31"/>
        <v>#N/A</v>
      </c>
      <c r="P93" s="60"/>
      <c r="Q93" s="85">
        <f t="shared" si="32"/>
        <v>3.6549999999999998</v>
      </c>
      <c r="R93" s="85">
        <f t="shared" si="33"/>
        <v>3.6549999999999998</v>
      </c>
      <c r="S93" s="85">
        <f>Summary!E93</f>
        <v>0</v>
      </c>
      <c r="T93" s="70"/>
      <c r="U93" s="22">
        <f t="shared" si="34"/>
        <v>30</v>
      </c>
      <c r="V93" s="71">
        <f t="shared" si="35"/>
        <v>39600</v>
      </c>
      <c r="W93" s="22">
        <f t="shared" ca="1" si="36"/>
        <v>2538</v>
      </c>
      <c r="X93" s="68">
        <f>VLOOKUP($A93,[0]!Table,MATCH(X$4,[0]!Curves,0))</f>
        <v>5.8820697948226204E-2</v>
      </c>
      <c r="Y93" s="72">
        <f t="shared" ca="1" si="37"/>
        <v>0.66842554135561116</v>
      </c>
      <c r="Z93" s="22">
        <f t="shared" si="38"/>
        <v>0</v>
      </c>
      <c r="AA93" s="22">
        <f t="shared" si="39"/>
        <v>0</v>
      </c>
      <c r="AB93" s="73"/>
      <c r="AC93" s="62">
        <f t="shared" ca="1" si="40"/>
        <v>0</v>
      </c>
      <c r="AE93" s="62">
        <f t="shared" ca="1" si="42"/>
        <v>0</v>
      </c>
      <c r="AF93" s="62">
        <f t="shared" ca="1" si="43"/>
        <v>0</v>
      </c>
      <c r="AG93" s="62">
        <f t="shared" ca="1" si="44"/>
        <v>0</v>
      </c>
    </row>
    <row r="94" spans="1:33">
      <c r="A94" s="65">
        <f t="shared" si="41"/>
        <v>39630</v>
      </c>
      <c r="B94" s="66">
        <f>Summary!D94</f>
        <v>0</v>
      </c>
      <c r="C94" s="74"/>
      <c r="D94" s="67">
        <f t="shared" si="23"/>
        <v>0</v>
      </c>
      <c r="E94" s="56">
        <f t="shared" si="24"/>
        <v>0</v>
      </c>
      <c r="F94" s="56">
        <f t="shared" ca="1" si="25"/>
        <v>0</v>
      </c>
      <c r="G94" s="68">
        <f>VLOOKUP($A94,[0]!Table,MATCH(G$4,[0]!Curves,0))</f>
        <v>3.6870000000000003</v>
      </c>
      <c r="H94" s="69">
        <f t="shared" si="26"/>
        <v>3.6870000000000003</v>
      </c>
      <c r="I94" s="68">
        <f t="shared" si="27"/>
        <v>3.6870000000000003</v>
      </c>
      <c r="J94" s="68">
        <v>0</v>
      </c>
      <c r="K94" s="69">
        <f t="shared" si="28"/>
        <v>0</v>
      </c>
      <c r="L94" s="85">
        <f t="shared" si="29"/>
        <v>0</v>
      </c>
      <c r="M94" s="68" t="e">
        <f>VLOOKUP($A94,[0]!Table,MATCH(M$4,[0]!Curves,0))</f>
        <v>#N/A</v>
      </c>
      <c r="N94" s="69" t="e">
        <f t="shared" si="30"/>
        <v>#N/A</v>
      </c>
      <c r="O94" s="85" t="e">
        <f t="shared" si="31"/>
        <v>#N/A</v>
      </c>
      <c r="P94" s="60"/>
      <c r="Q94" s="85">
        <f t="shared" si="32"/>
        <v>3.6870000000000003</v>
      </c>
      <c r="R94" s="85">
        <f t="shared" si="33"/>
        <v>3.6870000000000003</v>
      </c>
      <c r="S94" s="85">
        <f>Summary!E94</f>
        <v>0</v>
      </c>
      <c r="T94" s="70"/>
      <c r="U94" s="22">
        <f t="shared" si="34"/>
        <v>31</v>
      </c>
      <c r="V94" s="71">
        <f t="shared" si="35"/>
        <v>39630</v>
      </c>
      <c r="W94" s="22">
        <f t="shared" ca="1" si="36"/>
        <v>2568</v>
      </c>
      <c r="X94" s="68">
        <f>VLOOKUP($A94,[0]!Table,MATCH(X$4,[0]!Curves,0))</f>
        <v>5.89441801713457E-2</v>
      </c>
      <c r="Y94" s="72">
        <f t="shared" ca="1" si="37"/>
        <v>0.66468953825698085</v>
      </c>
      <c r="Z94" s="22">
        <f t="shared" si="38"/>
        <v>0</v>
      </c>
      <c r="AA94" s="22">
        <f t="shared" si="39"/>
        <v>0</v>
      </c>
      <c r="AB94" s="73"/>
      <c r="AC94" s="62">
        <f t="shared" ca="1" si="40"/>
        <v>0</v>
      </c>
      <c r="AE94" s="62">
        <f t="shared" ca="1" si="42"/>
        <v>0</v>
      </c>
      <c r="AF94" s="62">
        <f t="shared" ca="1" si="43"/>
        <v>0</v>
      </c>
      <c r="AG94" s="62">
        <f t="shared" ca="1" si="44"/>
        <v>0</v>
      </c>
    </row>
    <row r="95" spans="1:33">
      <c r="A95" s="65">
        <f t="shared" si="41"/>
        <v>39661</v>
      </c>
      <c r="B95" s="66">
        <f>Summary!D95</f>
        <v>0</v>
      </c>
      <c r="C95" s="74"/>
      <c r="D95" s="67">
        <f t="shared" si="23"/>
        <v>0</v>
      </c>
      <c r="E95" s="56">
        <f t="shared" si="24"/>
        <v>0</v>
      </c>
      <c r="F95" s="56">
        <f t="shared" ca="1" si="25"/>
        <v>0</v>
      </c>
      <c r="G95" s="68">
        <f>VLOOKUP($A95,[0]!Table,MATCH(G$4,[0]!Curves,0))</f>
        <v>3.7360000000000002</v>
      </c>
      <c r="H95" s="69">
        <f t="shared" si="26"/>
        <v>3.7360000000000002</v>
      </c>
      <c r="I95" s="68">
        <f t="shared" si="27"/>
        <v>3.7360000000000002</v>
      </c>
      <c r="J95" s="68">
        <v>0</v>
      </c>
      <c r="K95" s="69">
        <f t="shared" si="28"/>
        <v>0</v>
      </c>
      <c r="L95" s="85">
        <f t="shared" si="29"/>
        <v>0</v>
      </c>
      <c r="M95" s="68" t="e">
        <f>VLOOKUP($A95,[0]!Table,MATCH(M$4,[0]!Curves,0))</f>
        <v>#N/A</v>
      </c>
      <c r="N95" s="69" t="e">
        <f t="shared" si="30"/>
        <v>#N/A</v>
      </c>
      <c r="O95" s="85" t="e">
        <f t="shared" si="31"/>
        <v>#N/A</v>
      </c>
      <c r="P95" s="60"/>
      <c r="Q95" s="85">
        <f t="shared" si="32"/>
        <v>3.7360000000000002</v>
      </c>
      <c r="R95" s="85">
        <f t="shared" si="33"/>
        <v>3.7360000000000002</v>
      </c>
      <c r="S95" s="85">
        <f>Summary!E95</f>
        <v>0</v>
      </c>
      <c r="T95" s="70"/>
      <c r="U95" s="22">
        <f t="shared" si="34"/>
        <v>31</v>
      </c>
      <c r="V95" s="71">
        <f t="shared" si="35"/>
        <v>39661</v>
      </c>
      <c r="W95" s="22">
        <f t="shared" ca="1" si="36"/>
        <v>2599</v>
      </c>
      <c r="X95" s="68">
        <f>VLOOKUP($A95,[0]!Table,MATCH(X$4,[0]!Curves,0))</f>
        <v>5.9018907588427497E-2</v>
      </c>
      <c r="Y95" s="72">
        <f t="shared" ca="1" si="37"/>
        <v>0.66107882290652697</v>
      </c>
      <c r="Z95" s="22">
        <f t="shared" si="38"/>
        <v>0</v>
      </c>
      <c r="AA95" s="22">
        <f t="shared" si="39"/>
        <v>0</v>
      </c>
      <c r="AB95" s="73"/>
      <c r="AC95" s="62">
        <f t="shared" ca="1" si="40"/>
        <v>0</v>
      </c>
      <c r="AE95" s="62">
        <f t="shared" ca="1" si="42"/>
        <v>0</v>
      </c>
      <c r="AF95" s="62">
        <f t="shared" ca="1" si="43"/>
        <v>0</v>
      </c>
      <c r="AG95" s="62">
        <f t="shared" ca="1" si="44"/>
        <v>0</v>
      </c>
    </row>
    <row r="96" spans="1:33">
      <c r="A96" s="65">
        <f t="shared" si="41"/>
        <v>39692</v>
      </c>
      <c r="B96" s="66">
        <f>Summary!D96</f>
        <v>0</v>
      </c>
      <c r="C96" s="74"/>
      <c r="D96" s="67">
        <f t="shared" si="23"/>
        <v>0</v>
      </c>
      <c r="E96" s="56">
        <f t="shared" si="24"/>
        <v>0</v>
      </c>
      <c r="F96" s="56">
        <f t="shared" ca="1" si="25"/>
        <v>0</v>
      </c>
      <c r="G96" s="68">
        <f>VLOOKUP($A96,[0]!Table,MATCH(G$4,[0]!Curves,0))</f>
        <v>3.7510000000000003</v>
      </c>
      <c r="H96" s="69">
        <f t="shared" si="26"/>
        <v>3.7510000000000003</v>
      </c>
      <c r="I96" s="68">
        <f t="shared" si="27"/>
        <v>3.7510000000000003</v>
      </c>
      <c r="J96" s="68">
        <v>0</v>
      </c>
      <c r="K96" s="69">
        <f t="shared" si="28"/>
        <v>0</v>
      </c>
      <c r="L96" s="85">
        <f t="shared" si="29"/>
        <v>0</v>
      </c>
      <c r="M96" s="68" t="e">
        <f>VLOOKUP($A96,[0]!Table,MATCH(M$4,[0]!Curves,0))</f>
        <v>#N/A</v>
      </c>
      <c r="N96" s="69" t="e">
        <f t="shared" si="30"/>
        <v>#N/A</v>
      </c>
      <c r="O96" s="85" t="e">
        <f t="shared" si="31"/>
        <v>#N/A</v>
      </c>
      <c r="P96" s="60"/>
      <c r="Q96" s="85">
        <f t="shared" si="32"/>
        <v>3.7510000000000003</v>
      </c>
      <c r="R96" s="85">
        <f t="shared" si="33"/>
        <v>3.7510000000000003</v>
      </c>
      <c r="S96" s="85">
        <f>Summary!E96</f>
        <v>0</v>
      </c>
      <c r="T96" s="70"/>
      <c r="U96" s="22">
        <f t="shared" si="34"/>
        <v>30</v>
      </c>
      <c r="V96" s="71">
        <f t="shared" si="35"/>
        <v>39692</v>
      </c>
      <c r="W96" s="22">
        <f t="shared" ca="1" si="36"/>
        <v>2630</v>
      </c>
      <c r="X96" s="68">
        <f>VLOOKUP($A96,[0]!Table,MATCH(X$4,[0]!Curves,0))</f>
        <v>5.90936350073656E-2</v>
      </c>
      <c r="Y96" s="72">
        <f t="shared" ca="1" si="37"/>
        <v>0.65747963298711165</v>
      </c>
      <c r="Z96" s="22">
        <f t="shared" si="38"/>
        <v>0</v>
      </c>
      <c r="AA96" s="22">
        <f t="shared" si="39"/>
        <v>0</v>
      </c>
      <c r="AB96" s="73"/>
      <c r="AC96" s="62">
        <f t="shared" ca="1" si="40"/>
        <v>0</v>
      </c>
      <c r="AE96" s="62">
        <f t="shared" ca="1" si="42"/>
        <v>0</v>
      </c>
      <c r="AF96" s="62">
        <f t="shared" ca="1" si="43"/>
        <v>0</v>
      </c>
      <c r="AG96" s="62">
        <f t="shared" ca="1" si="44"/>
        <v>0</v>
      </c>
    </row>
    <row r="97" spans="1:33">
      <c r="A97" s="65">
        <f t="shared" si="41"/>
        <v>39722</v>
      </c>
      <c r="B97" s="66">
        <f>Summary!D97</f>
        <v>0</v>
      </c>
      <c r="C97" s="74"/>
      <c r="D97" s="67">
        <f t="shared" si="23"/>
        <v>0</v>
      </c>
      <c r="E97" s="56">
        <f t="shared" si="24"/>
        <v>0</v>
      </c>
      <c r="F97" s="56">
        <f t="shared" ca="1" si="25"/>
        <v>0</v>
      </c>
      <c r="G97" s="68">
        <f>VLOOKUP($A97,[0]!Table,MATCH(G$4,[0]!Curves,0))</f>
        <v>3.78</v>
      </c>
      <c r="H97" s="69">
        <f t="shared" si="26"/>
        <v>3.78</v>
      </c>
      <c r="I97" s="68">
        <f t="shared" si="27"/>
        <v>3.78</v>
      </c>
      <c r="J97" s="68">
        <v>0</v>
      </c>
      <c r="K97" s="69">
        <f t="shared" si="28"/>
        <v>0</v>
      </c>
      <c r="L97" s="85">
        <f t="shared" si="29"/>
        <v>0</v>
      </c>
      <c r="M97" s="68" t="e">
        <f>VLOOKUP($A97,[0]!Table,MATCH(M$4,[0]!Curves,0))</f>
        <v>#N/A</v>
      </c>
      <c r="N97" s="69" t="e">
        <f t="shared" si="30"/>
        <v>#N/A</v>
      </c>
      <c r="O97" s="85" t="e">
        <f t="shared" si="31"/>
        <v>#N/A</v>
      </c>
      <c r="P97" s="60"/>
      <c r="Q97" s="85">
        <f t="shared" si="32"/>
        <v>3.78</v>
      </c>
      <c r="R97" s="85">
        <f t="shared" si="33"/>
        <v>3.78</v>
      </c>
      <c r="S97" s="85">
        <f>Summary!E97</f>
        <v>0</v>
      </c>
      <c r="T97" s="70"/>
      <c r="U97" s="22">
        <f t="shared" si="34"/>
        <v>31</v>
      </c>
      <c r="V97" s="71">
        <f t="shared" si="35"/>
        <v>39722</v>
      </c>
      <c r="W97" s="22">
        <f t="shared" ca="1" si="36"/>
        <v>2660</v>
      </c>
      <c r="X97" s="68">
        <f>VLOOKUP($A97,[0]!Table,MATCH(X$4,[0]!Curves,0))</f>
        <v>5.9165951866169603E-2</v>
      </c>
      <c r="Y97" s="72">
        <f t="shared" ca="1" si="37"/>
        <v>0.65400754421115703</v>
      </c>
      <c r="Z97" s="22">
        <f t="shared" si="38"/>
        <v>0</v>
      </c>
      <c r="AA97" s="22">
        <f t="shared" si="39"/>
        <v>0</v>
      </c>
      <c r="AB97" s="73"/>
      <c r="AC97" s="62">
        <f t="shared" ca="1" si="40"/>
        <v>0</v>
      </c>
      <c r="AE97" s="62">
        <f t="shared" ca="1" si="42"/>
        <v>0</v>
      </c>
      <c r="AF97" s="62">
        <f t="shared" ca="1" si="43"/>
        <v>0</v>
      </c>
      <c r="AG97" s="62">
        <f t="shared" ca="1" si="44"/>
        <v>0</v>
      </c>
    </row>
    <row r="98" spans="1:33">
      <c r="A98" s="65">
        <f t="shared" si="41"/>
        <v>39753</v>
      </c>
      <c r="B98" s="66">
        <f>Summary!D98</f>
        <v>0</v>
      </c>
      <c r="C98" s="74"/>
      <c r="D98" s="67">
        <f t="shared" si="23"/>
        <v>0</v>
      </c>
      <c r="E98" s="56">
        <f t="shared" si="24"/>
        <v>0</v>
      </c>
      <c r="F98" s="56">
        <f t="shared" ca="1" si="25"/>
        <v>0</v>
      </c>
      <c r="G98" s="68">
        <f>VLOOKUP($A98,[0]!Table,MATCH(G$4,[0]!Curves,0))</f>
        <v>3.92</v>
      </c>
      <c r="H98" s="69">
        <f t="shared" si="26"/>
        <v>3.92</v>
      </c>
      <c r="I98" s="68">
        <f t="shared" si="27"/>
        <v>3.92</v>
      </c>
      <c r="J98" s="68">
        <v>0</v>
      </c>
      <c r="K98" s="69">
        <f t="shared" si="28"/>
        <v>0</v>
      </c>
      <c r="L98" s="85">
        <f t="shared" si="29"/>
        <v>0</v>
      </c>
      <c r="M98" s="68" t="e">
        <f>VLOOKUP($A98,[0]!Table,MATCH(M$4,[0]!Curves,0))</f>
        <v>#N/A</v>
      </c>
      <c r="N98" s="69" t="e">
        <f t="shared" si="30"/>
        <v>#N/A</v>
      </c>
      <c r="O98" s="85" t="e">
        <f t="shared" si="31"/>
        <v>#N/A</v>
      </c>
      <c r="P98" s="60"/>
      <c r="Q98" s="85">
        <f t="shared" si="32"/>
        <v>3.92</v>
      </c>
      <c r="R98" s="85">
        <f t="shared" si="33"/>
        <v>3.92</v>
      </c>
      <c r="S98" s="85">
        <f>Summary!E98</f>
        <v>0</v>
      </c>
      <c r="T98" s="70"/>
      <c r="U98" s="22">
        <f t="shared" si="34"/>
        <v>30</v>
      </c>
      <c r="V98" s="71">
        <f t="shared" si="35"/>
        <v>39753</v>
      </c>
      <c r="W98" s="22">
        <f t="shared" ca="1" si="36"/>
        <v>2691</v>
      </c>
      <c r="X98" s="68">
        <f>VLOOKUP($A98,[0]!Table,MATCH(X$4,[0]!Curves,0))</f>
        <v>5.9240679288760305E-2</v>
      </c>
      <c r="Y98" s="72">
        <f t="shared" ca="1" si="37"/>
        <v>0.65043110875323851</v>
      </c>
      <c r="Z98" s="22">
        <f t="shared" si="38"/>
        <v>0</v>
      </c>
      <c r="AA98" s="22">
        <f t="shared" si="39"/>
        <v>0</v>
      </c>
      <c r="AB98" s="73"/>
      <c r="AC98" s="62">
        <f t="shared" ca="1" si="40"/>
        <v>0</v>
      </c>
      <c r="AE98" s="62">
        <f t="shared" ca="1" si="42"/>
        <v>0</v>
      </c>
      <c r="AF98" s="62">
        <f t="shared" ca="1" si="43"/>
        <v>0</v>
      </c>
      <c r="AG98" s="62">
        <f t="shared" ca="1" si="44"/>
        <v>0</v>
      </c>
    </row>
    <row r="99" spans="1:33">
      <c r="A99" s="65">
        <f t="shared" si="41"/>
        <v>39783</v>
      </c>
      <c r="B99" s="66">
        <f>Summary!D99</f>
        <v>0</v>
      </c>
      <c r="C99" s="74"/>
      <c r="D99" s="67">
        <f t="shared" si="23"/>
        <v>0</v>
      </c>
      <c r="E99" s="56">
        <f t="shared" si="24"/>
        <v>0</v>
      </c>
      <c r="F99" s="56">
        <f t="shared" ca="1" si="25"/>
        <v>0</v>
      </c>
      <c r="G99" s="68">
        <f>VLOOKUP($A99,[0]!Table,MATCH(G$4,[0]!Curves,0))</f>
        <v>4.0599999999999996</v>
      </c>
      <c r="H99" s="69">
        <f t="shared" si="26"/>
        <v>4.0599999999999996</v>
      </c>
      <c r="I99" s="68">
        <f t="shared" si="27"/>
        <v>4.0599999999999996</v>
      </c>
      <c r="J99" s="68">
        <v>0</v>
      </c>
      <c r="K99" s="69">
        <f t="shared" si="28"/>
        <v>0</v>
      </c>
      <c r="L99" s="85">
        <f t="shared" si="29"/>
        <v>0</v>
      </c>
      <c r="M99" s="68" t="e">
        <f>VLOOKUP($A99,[0]!Table,MATCH(M$4,[0]!Curves,0))</f>
        <v>#N/A</v>
      </c>
      <c r="N99" s="69" t="e">
        <f t="shared" si="30"/>
        <v>#N/A</v>
      </c>
      <c r="O99" s="85" t="e">
        <f t="shared" si="31"/>
        <v>#N/A</v>
      </c>
      <c r="P99" s="60"/>
      <c r="Q99" s="85">
        <f t="shared" si="32"/>
        <v>4.0599999999999996</v>
      </c>
      <c r="R99" s="85">
        <f t="shared" si="33"/>
        <v>4.0599999999999996</v>
      </c>
      <c r="S99" s="85">
        <f>Summary!E99</f>
        <v>0</v>
      </c>
      <c r="T99" s="70"/>
      <c r="U99" s="22">
        <f t="shared" si="34"/>
        <v>31</v>
      </c>
      <c r="V99" s="71">
        <f t="shared" si="35"/>
        <v>39783</v>
      </c>
      <c r="W99" s="22">
        <f t="shared" ca="1" si="36"/>
        <v>2721</v>
      </c>
      <c r="X99" s="68">
        <f>VLOOKUP($A99,[0]!Table,MATCH(X$4,[0]!Curves,0))</f>
        <v>5.93129961510988E-2</v>
      </c>
      <c r="Y99" s="72">
        <f t="shared" ca="1" si="37"/>
        <v>0.64698108756081618</v>
      </c>
      <c r="Z99" s="22">
        <f t="shared" si="38"/>
        <v>0</v>
      </c>
      <c r="AA99" s="22">
        <f t="shared" si="39"/>
        <v>0</v>
      </c>
      <c r="AB99" s="73"/>
      <c r="AC99" s="62">
        <f t="shared" ca="1" si="40"/>
        <v>0</v>
      </c>
      <c r="AE99" s="62">
        <f t="shared" ca="1" si="42"/>
        <v>0</v>
      </c>
      <c r="AF99" s="62">
        <f t="shared" ca="1" si="43"/>
        <v>0</v>
      </c>
      <c r="AG99" s="62">
        <f t="shared" ca="1" si="44"/>
        <v>0</v>
      </c>
    </row>
    <row r="100" spans="1:33">
      <c r="A100" s="65">
        <f t="shared" si="41"/>
        <v>39814</v>
      </c>
      <c r="B100" s="66">
        <f>Summary!D100</f>
        <v>0</v>
      </c>
      <c r="C100" s="74"/>
      <c r="D100" s="67">
        <f t="shared" si="23"/>
        <v>0</v>
      </c>
      <c r="E100" s="56">
        <f t="shared" si="24"/>
        <v>0</v>
      </c>
      <c r="F100" s="56">
        <f t="shared" ca="1" si="25"/>
        <v>0</v>
      </c>
      <c r="G100" s="68">
        <f>VLOOKUP($A100,[0]!Table,MATCH(G$4,[0]!Curves,0))</f>
        <v>4.165</v>
      </c>
      <c r="H100" s="69">
        <f t="shared" si="26"/>
        <v>4.165</v>
      </c>
      <c r="I100" s="68">
        <f t="shared" si="27"/>
        <v>4.165</v>
      </c>
      <c r="J100" s="68">
        <v>0</v>
      </c>
      <c r="K100" s="69">
        <f t="shared" si="28"/>
        <v>0</v>
      </c>
      <c r="L100" s="85">
        <f t="shared" si="29"/>
        <v>0</v>
      </c>
      <c r="M100" s="68" t="e">
        <f>VLOOKUP($A100,[0]!Table,MATCH(M$4,[0]!Curves,0))</f>
        <v>#N/A</v>
      </c>
      <c r="N100" s="69" t="e">
        <f t="shared" si="30"/>
        <v>#N/A</v>
      </c>
      <c r="O100" s="85" t="e">
        <f t="shared" si="31"/>
        <v>#N/A</v>
      </c>
      <c r="P100" s="60"/>
      <c r="Q100" s="85">
        <f t="shared" si="32"/>
        <v>4.165</v>
      </c>
      <c r="R100" s="85">
        <f t="shared" si="33"/>
        <v>4.165</v>
      </c>
      <c r="S100" s="85">
        <f>Summary!E100</f>
        <v>0</v>
      </c>
      <c r="T100" s="70"/>
      <c r="U100" s="22">
        <f t="shared" si="34"/>
        <v>31</v>
      </c>
      <c r="V100" s="71">
        <f t="shared" si="35"/>
        <v>39814</v>
      </c>
      <c r="W100" s="22">
        <f t="shared" ca="1" si="36"/>
        <v>2752</v>
      </c>
      <c r="X100" s="68">
        <f>VLOOKUP($A100,[0]!Table,MATCH(X$4,[0]!Curves,0))</f>
        <v>5.9387723577341699E-2</v>
      </c>
      <c r="Y100" s="72">
        <f t="shared" ca="1" si="37"/>
        <v>0.64342750288662365</v>
      </c>
      <c r="Z100" s="22">
        <f t="shared" si="38"/>
        <v>0</v>
      </c>
      <c r="AA100" s="22">
        <f t="shared" si="39"/>
        <v>0</v>
      </c>
      <c r="AB100" s="73"/>
      <c r="AC100" s="62">
        <f t="shared" ca="1" si="40"/>
        <v>0</v>
      </c>
      <c r="AE100" s="62">
        <f t="shared" ca="1" si="42"/>
        <v>0</v>
      </c>
      <c r="AF100" s="62">
        <f t="shared" ca="1" si="43"/>
        <v>0</v>
      </c>
      <c r="AG100" s="62">
        <f t="shared" ca="1" si="44"/>
        <v>0</v>
      </c>
    </row>
    <row r="101" spans="1:33">
      <c r="A101" s="65">
        <f t="shared" si="41"/>
        <v>39845</v>
      </c>
      <c r="B101" s="66">
        <f>Summary!D101</f>
        <v>0</v>
      </c>
      <c r="C101" s="74"/>
      <c r="D101" s="67">
        <f t="shared" si="23"/>
        <v>0</v>
      </c>
      <c r="E101" s="56">
        <f t="shared" si="24"/>
        <v>0</v>
      </c>
      <c r="F101" s="56">
        <f t="shared" ca="1" si="25"/>
        <v>0</v>
      </c>
      <c r="G101" s="68">
        <f>VLOOKUP($A101,[0]!Table,MATCH(G$4,[0]!Curves,0))</f>
        <v>4.0470000000000006</v>
      </c>
      <c r="H101" s="69">
        <f t="shared" si="26"/>
        <v>4.0470000000000006</v>
      </c>
      <c r="I101" s="68">
        <f t="shared" si="27"/>
        <v>4.0470000000000006</v>
      </c>
      <c r="J101" s="68">
        <v>0</v>
      </c>
      <c r="K101" s="69">
        <f t="shared" si="28"/>
        <v>0</v>
      </c>
      <c r="L101" s="85">
        <f t="shared" si="29"/>
        <v>0</v>
      </c>
      <c r="M101" s="68" t="e">
        <f>VLOOKUP($A101,[0]!Table,MATCH(M$4,[0]!Curves,0))</f>
        <v>#N/A</v>
      </c>
      <c r="N101" s="69" t="e">
        <f t="shared" si="30"/>
        <v>#N/A</v>
      </c>
      <c r="O101" s="85" t="e">
        <f t="shared" si="31"/>
        <v>#N/A</v>
      </c>
      <c r="P101" s="60"/>
      <c r="Q101" s="85">
        <f t="shared" si="32"/>
        <v>4.0470000000000006</v>
      </c>
      <c r="R101" s="85">
        <f t="shared" si="33"/>
        <v>4.0470000000000006</v>
      </c>
      <c r="S101" s="85">
        <f>Summary!E101</f>
        <v>0</v>
      </c>
      <c r="T101" s="70"/>
      <c r="U101" s="22">
        <f t="shared" si="34"/>
        <v>28</v>
      </c>
      <c r="V101" s="71">
        <f t="shared" si="35"/>
        <v>39845</v>
      </c>
      <c r="W101" s="22">
        <f t="shared" ca="1" si="36"/>
        <v>2783</v>
      </c>
      <c r="X101" s="68">
        <f>VLOOKUP($A101,[0]!Table,MATCH(X$4,[0]!Curves,0))</f>
        <v>5.9462451005440398E-2</v>
      </c>
      <c r="Y101" s="72">
        <f t="shared" ca="1" si="37"/>
        <v>0.63988556642839145</v>
      </c>
      <c r="Z101" s="22">
        <f t="shared" si="38"/>
        <v>0</v>
      </c>
      <c r="AA101" s="22">
        <f t="shared" si="39"/>
        <v>0</v>
      </c>
      <c r="AB101" s="73"/>
      <c r="AC101" s="62">
        <f t="shared" ca="1" si="40"/>
        <v>0</v>
      </c>
      <c r="AE101" s="62">
        <f t="shared" ca="1" si="42"/>
        <v>0</v>
      </c>
      <c r="AF101" s="62">
        <f t="shared" ca="1" si="43"/>
        <v>0</v>
      </c>
      <c r="AG101" s="62">
        <f t="shared" ca="1" si="44"/>
        <v>0</v>
      </c>
    </row>
    <row r="102" spans="1:33">
      <c r="A102" s="65">
        <f t="shared" si="41"/>
        <v>39873</v>
      </c>
      <c r="B102" s="66">
        <f>Summary!D102</f>
        <v>0</v>
      </c>
      <c r="C102" s="74"/>
      <c r="D102" s="67">
        <f t="shared" si="23"/>
        <v>0</v>
      </c>
      <c r="E102" s="56">
        <f t="shared" si="24"/>
        <v>0</v>
      </c>
      <c r="F102" s="56">
        <f t="shared" ca="1" si="25"/>
        <v>0</v>
      </c>
      <c r="G102" s="68">
        <f>VLOOKUP($A102,[0]!Table,MATCH(G$4,[0]!Curves,0))</f>
        <v>3.9140000000000001</v>
      </c>
      <c r="H102" s="69">
        <f t="shared" si="26"/>
        <v>3.9140000000000001</v>
      </c>
      <c r="I102" s="68">
        <f t="shared" si="27"/>
        <v>3.9140000000000001</v>
      </c>
      <c r="J102" s="68">
        <v>0</v>
      </c>
      <c r="K102" s="69">
        <f t="shared" si="28"/>
        <v>0</v>
      </c>
      <c r="L102" s="85">
        <f t="shared" si="29"/>
        <v>0</v>
      </c>
      <c r="M102" s="68" t="e">
        <f>VLOOKUP($A102,[0]!Table,MATCH(M$4,[0]!Curves,0))</f>
        <v>#N/A</v>
      </c>
      <c r="N102" s="69" t="e">
        <f t="shared" si="30"/>
        <v>#N/A</v>
      </c>
      <c r="O102" s="85" t="e">
        <f t="shared" si="31"/>
        <v>#N/A</v>
      </c>
      <c r="P102" s="60"/>
      <c r="Q102" s="85">
        <f t="shared" si="32"/>
        <v>3.9140000000000001</v>
      </c>
      <c r="R102" s="85">
        <f t="shared" si="33"/>
        <v>3.9140000000000001</v>
      </c>
      <c r="S102" s="85">
        <f>Summary!E102</f>
        <v>0</v>
      </c>
      <c r="T102" s="70"/>
      <c r="U102" s="22">
        <f t="shared" si="34"/>
        <v>31</v>
      </c>
      <c r="V102" s="71">
        <f t="shared" si="35"/>
        <v>39873</v>
      </c>
      <c r="W102" s="22">
        <f t="shared" ca="1" si="36"/>
        <v>2811</v>
      </c>
      <c r="X102" s="68">
        <f>VLOOKUP($A102,[0]!Table,MATCH(X$4,[0]!Curves,0))</f>
        <v>5.95299467485444E-2</v>
      </c>
      <c r="Y102" s="72">
        <f t="shared" ca="1" si="37"/>
        <v>0.63669642920481573</v>
      </c>
      <c r="Z102" s="22">
        <f t="shared" si="38"/>
        <v>0</v>
      </c>
      <c r="AA102" s="22">
        <f t="shared" si="39"/>
        <v>0</v>
      </c>
      <c r="AB102" s="73"/>
      <c r="AC102" s="62">
        <f t="shared" ca="1" si="40"/>
        <v>0</v>
      </c>
      <c r="AE102" s="62">
        <f t="shared" ca="1" si="42"/>
        <v>0</v>
      </c>
      <c r="AF102" s="62">
        <f t="shared" ca="1" si="43"/>
        <v>0</v>
      </c>
      <c r="AG102" s="62">
        <f t="shared" ca="1" si="44"/>
        <v>0</v>
      </c>
    </row>
    <row r="103" spans="1:33">
      <c r="A103" s="65">
        <f t="shared" si="41"/>
        <v>39904</v>
      </c>
      <c r="B103" s="66">
        <f>Summary!D103</f>
        <v>0</v>
      </c>
      <c r="C103" s="74"/>
      <c r="D103" s="67">
        <f t="shared" si="23"/>
        <v>0</v>
      </c>
      <c r="E103" s="56">
        <f t="shared" si="24"/>
        <v>0</v>
      </c>
      <c r="F103" s="56">
        <f t="shared" ca="1" si="25"/>
        <v>0</v>
      </c>
      <c r="G103" s="68">
        <f>VLOOKUP($A103,[0]!Table,MATCH(G$4,[0]!Curves,0))</f>
        <v>3.6940000000000004</v>
      </c>
      <c r="H103" s="69">
        <f t="shared" si="26"/>
        <v>3.6940000000000004</v>
      </c>
      <c r="I103" s="68">
        <f t="shared" si="27"/>
        <v>3.6940000000000004</v>
      </c>
      <c r="J103" s="68">
        <v>0</v>
      </c>
      <c r="K103" s="69">
        <f t="shared" si="28"/>
        <v>0</v>
      </c>
      <c r="L103" s="85">
        <f t="shared" si="29"/>
        <v>0</v>
      </c>
      <c r="M103" s="68" t="e">
        <f>VLOOKUP($A103,[0]!Table,MATCH(M$4,[0]!Curves,0))</f>
        <v>#N/A</v>
      </c>
      <c r="N103" s="69" t="e">
        <f t="shared" si="30"/>
        <v>#N/A</v>
      </c>
      <c r="O103" s="85" t="e">
        <f t="shared" si="31"/>
        <v>#N/A</v>
      </c>
      <c r="P103" s="60"/>
      <c r="Q103" s="85">
        <f t="shared" si="32"/>
        <v>3.6940000000000004</v>
      </c>
      <c r="R103" s="85">
        <f t="shared" si="33"/>
        <v>3.6940000000000004</v>
      </c>
      <c r="S103" s="85">
        <f>Summary!E103</f>
        <v>0</v>
      </c>
      <c r="T103" s="70"/>
      <c r="U103" s="22">
        <f t="shared" si="34"/>
        <v>30</v>
      </c>
      <c r="V103" s="71">
        <f t="shared" si="35"/>
        <v>39904</v>
      </c>
      <c r="W103" s="22">
        <f t="shared" ca="1" si="36"/>
        <v>2842</v>
      </c>
      <c r="X103" s="68">
        <f>VLOOKUP($A103,[0]!Table,MATCH(X$4,[0]!Curves,0))</f>
        <v>5.9604674180174996E-2</v>
      </c>
      <c r="Y103" s="72">
        <f t="shared" ca="1" si="37"/>
        <v>0.63317672552888127</v>
      </c>
      <c r="Z103" s="22">
        <f t="shared" si="38"/>
        <v>0</v>
      </c>
      <c r="AA103" s="22">
        <f t="shared" si="39"/>
        <v>0</v>
      </c>
      <c r="AB103" s="73"/>
      <c r="AC103" s="62">
        <f t="shared" ca="1" si="40"/>
        <v>0</v>
      </c>
      <c r="AE103" s="62">
        <f t="shared" ca="1" si="42"/>
        <v>0</v>
      </c>
      <c r="AF103" s="62">
        <f t="shared" ca="1" si="43"/>
        <v>0</v>
      </c>
      <c r="AG103" s="62">
        <f t="shared" ca="1" si="44"/>
        <v>0</v>
      </c>
    </row>
    <row r="104" spans="1:33">
      <c r="A104" s="65">
        <f t="shared" si="41"/>
        <v>39934</v>
      </c>
      <c r="B104" s="66">
        <f>Summary!D104</f>
        <v>0</v>
      </c>
      <c r="C104" s="74"/>
      <c r="D104" s="67">
        <f t="shared" si="23"/>
        <v>0</v>
      </c>
      <c r="E104" s="56">
        <f t="shared" si="24"/>
        <v>0</v>
      </c>
      <c r="F104" s="56">
        <f t="shared" ca="1" si="25"/>
        <v>0</v>
      </c>
      <c r="G104" s="68">
        <f>VLOOKUP($A104,[0]!Table,MATCH(G$4,[0]!Curves,0))</f>
        <v>3.6840000000000002</v>
      </c>
      <c r="H104" s="69">
        <f t="shared" si="26"/>
        <v>3.6840000000000002</v>
      </c>
      <c r="I104" s="68">
        <f t="shared" si="27"/>
        <v>3.6840000000000002</v>
      </c>
      <c r="J104" s="68">
        <v>0</v>
      </c>
      <c r="K104" s="69">
        <f t="shared" si="28"/>
        <v>0</v>
      </c>
      <c r="L104" s="85">
        <f t="shared" si="29"/>
        <v>0</v>
      </c>
      <c r="M104" s="68" t="e">
        <f>VLOOKUP($A104,[0]!Table,MATCH(M$4,[0]!Curves,0))</f>
        <v>#N/A</v>
      </c>
      <c r="N104" s="69" t="e">
        <f t="shared" si="30"/>
        <v>#N/A</v>
      </c>
      <c r="O104" s="85" t="e">
        <f t="shared" si="31"/>
        <v>#N/A</v>
      </c>
      <c r="P104" s="60"/>
      <c r="Q104" s="85">
        <f t="shared" si="32"/>
        <v>3.6840000000000002</v>
      </c>
      <c r="R104" s="85">
        <f t="shared" si="33"/>
        <v>3.6840000000000002</v>
      </c>
      <c r="S104" s="85">
        <f>Summary!E104</f>
        <v>0</v>
      </c>
      <c r="T104" s="70"/>
      <c r="U104" s="22">
        <f t="shared" si="34"/>
        <v>31</v>
      </c>
      <c r="V104" s="71">
        <f t="shared" si="35"/>
        <v>39934</v>
      </c>
      <c r="W104" s="22">
        <f t="shared" ca="1" si="36"/>
        <v>2872</v>
      </c>
      <c r="X104" s="68">
        <f>VLOOKUP($A104,[0]!Table,MATCH(X$4,[0]!Curves,0))</f>
        <v>5.9676991051262396E-2</v>
      </c>
      <c r="Y104" s="72">
        <f t="shared" ca="1" si="37"/>
        <v>0.62978171373079517</v>
      </c>
      <c r="Z104" s="22">
        <f t="shared" si="38"/>
        <v>0</v>
      </c>
      <c r="AA104" s="22">
        <f t="shared" si="39"/>
        <v>0</v>
      </c>
      <c r="AB104" s="73"/>
      <c r="AC104" s="62">
        <f t="shared" ca="1" si="40"/>
        <v>0</v>
      </c>
      <c r="AE104" s="62">
        <f t="shared" ca="1" si="42"/>
        <v>0</v>
      </c>
      <c r="AF104" s="62">
        <f t="shared" ca="1" si="43"/>
        <v>0</v>
      </c>
      <c r="AG104" s="62">
        <f t="shared" ca="1" si="44"/>
        <v>0</v>
      </c>
    </row>
    <row r="105" spans="1:33">
      <c r="A105" s="65">
        <f t="shared" si="41"/>
        <v>39965</v>
      </c>
      <c r="B105" s="66">
        <f>Summary!D105</f>
        <v>0</v>
      </c>
      <c r="C105" s="74"/>
      <c r="D105" s="67">
        <f t="shared" si="23"/>
        <v>0</v>
      </c>
      <c r="E105" s="56">
        <f t="shared" si="24"/>
        <v>0</v>
      </c>
      <c r="F105" s="56">
        <f t="shared" ca="1" si="25"/>
        <v>0</v>
      </c>
      <c r="G105" s="68">
        <f>VLOOKUP($A105,[0]!Table,MATCH(G$4,[0]!Curves,0))</f>
        <v>3.72</v>
      </c>
      <c r="H105" s="69">
        <f t="shared" si="26"/>
        <v>3.72</v>
      </c>
      <c r="I105" s="68">
        <f t="shared" si="27"/>
        <v>3.72</v>
      </c>
      <c r="J105" s="68">
        <v>0</v>
      </c>
      <c r="K105" s="69">
        <f t="shared" si="28"/>
        <v>0</v>
      </c>
      <c r="L105" s="85">
        <f t="shared" si="29"/>
        <v>0</v>
      </c>
      <c r="M105" s="68" t="e">
        <f>VLOOKUP($A105,[0]!Table,MATCH(M$4,[0]!Curves,0))</f>
        <v>#N/A</v>
      </c>
      <c r="N105" s="69" t="e">
        <f t="shared" si="30"/>
        <v>#N/A</v>
      </c>
      <c r="O105" s="85" t="e">
        <f t="shared" si="31"/>
        <v>#N/A</v>
      </c>
      <c r="P105" s="60"/>
      <c r="Q105" s="85">
        <f t="shared" si="32"/>
        <v>3.72</v>
      </c>
      <c r="R105" s="85">
        <f t="shared" si="33"/>
        <v>3.72</v>
      </c>
      <c r="S105" s="85">
        <f>Summary!E105</f>
        <v>0</v>
      </c>
      <c r="T105" s="70"/>
      <c r="U105" s="22">
        <f t="shared" si="34"/>
        <v>30</v>
      </c>
      <c r="V105" s="71">
        <f t="shared" si="35"/>
        <v>39965</v>
      </c>
      <c r="W105" s="22">
        <f t="shared" ca="1" si="36"/>
        <v>2903</v>
      </c>
      <c r="X105" s="68">
        <f>VLOOKUP($A105,[0]!Table,MATCH(X$4,[0]!Curves,0))</f>
        <v>5.97517184865448E-2</v>
      </c>
      <c r="Y105" s="72">
        <f t="shared" ca="1" si="37"/>
        <v>0.62628508068043931</v>
      </c>
      <c r="Z105" s="22">
        <f t="shared" si="38"/>
        <v>0</v>
      </c>
      <c r="AA105" s="22">
        <f t="shared" si="39"/>
        <v>0</v>
      </c>
      <c r="AB105" s="73"/>
      <c r="AC105" s="62">
        <f t="shared" ca="1" si="40"/>
        <v>0</v>
      </c>
      <c r="AE105" s="62">
        <f t="shared" ca="1" si="42"/>
        <v>0</v>
      </c>
      <c r="AF105" s="62">
        <f t="shared" ca="1" si="43"/>
        <v>0</v>
      </c>
      <c r="AG105" s="62">
        <f t="shared" ca="1" si="44"/>
        <v>0</v>
      </c>
    </row>
    <row r="106" spans="1:33">
      <c r="A106" s="65">
        <f t="shared" si="41"/>
        <v>39995</v>
      </c>
      <c r="B106" s="66">
        <f>Summary!D106</f>
        <v>0</v>
      </c>
      <c r="C106" s="74"/>
      <c r="D106" s="67">
        <f t="shared" si="23"/>
        <v>0</v>
      </c>
      <c r="E106" s="56">
        <f t="shared" si="24"/>
        <v>0</v>
      </c>
      <c r="F106" s="56">
        <f t="shared" ca="1" si="25"/>
        <v>0</v>
      </c>
      <c r="G106" s="68">
        <f>VLOOKUP($A106,[0]!Table,MATCH(G$4,[0]!Curves,0))</f>
        <v>3.7520000000000002</v>
      </c>
      <c r="H106" s="69">
        <f t="shared" si="26"/>
        <v>3.7520000000000002</v>
      </c>
      <c r="I106" s="68">
        <f t="shared" si="27"/>
        <v>3.7520000000000002</v>
      </c>
      <c r="J106" s="68">
        <v>0</v>
      </c>
      <c r="K106" s="69">
        <f t="shared" si="28"/>
        <v>0</v>
      </c>
      <c r="L106" s="85">
        <f t="shared" si="29"/>
        <v>0</v>
      </c>
      <c r="M106" s="68" t="e">
        <f>VLOOKUP($A106,[0]!Table,MATCH(M$4,[0]!Curves,0))</f>
        <v>#N/A</v>
      </c>
      <c r="N106" s="69" t="e">
        <f t="shared" si="30"/>
        <v>#N/A</v>
      </c>
      <c r="O106" s="85" t="e">
        <f t="shared" si="31"/>
        <v>#N/A</v>
      </c>
      <c r="P106" s="60"/>
      <c r="Q106" s="85">
        <f t="shared" si="32"/>
        <v>3.7520000000000002</v>
      </c>
      <c r="R106" s="85">
        <f t="shared" si="33"/>
        <v>3.7520000000000002</v>
      </c>
      <c r="S106" s="85">
        <f>Summary!E106</f>
        <v>0</v>
      </c>
      <c r="T106" s="70"/>
      <c r="U106" s="22">
        <f t="shared" si="34"/>
        <v>31</v>
      </c>
      <c r="V106" s="71">
        <f t="shared" si="35"/>
        <v>39995</v>
      </c>
      <c r="W106" s="22">
        <f t="shared" ca="1" si="36"/>
        <v>2933</v>
      </c>
      <c r="X106" s="68">
        <f>VLOOKUP($A106,[0]!Table,MATCH(X$4,[0]!Curves,0))</f>
        <v>5.98240353611659E-2</v>
      </c>
      <c r="Y106" s="72">
        <f t="shared" ca="1" si="37"/>
        <v>0.62291243518691475</v>
      </c>
      <c r="Z106" s="22">
        <f t="shared" si="38"/>
        <v>0</v>
      </c>
      <c r="AA106" s="22">
        <f t="shared" si="39"/>
        <v>0</v>
      </c>
      <c r="AB106" s="73"/>
      <c r="AC106" s="62">
        <f t="shared" ca="1" si="40"/>
        <v>0</v>
      </c>
      <c r="AE106" s="62">
        <f t="shared" ca="1" si="42"/>
        <v>0</v>
      </c>
      <c r="AF106" s="62">
        <f t="shared" ca="1" si="43"/>
        <v>0</v>
      </c>
      <c r="AG106" s="62">
        <f t="shared" ca="1" si="44"/>
        <v>0</v>
      </c>
    </row>
    <row r="107" spans="1:33">
      <c r="A107" s="65">
        <f t="shared" si="41"/>
        <v>40026</v>
      </c>
      <c r="B107" s="66">
        <f>Summary!D107</f>
        <v>0</v>
      </c>
      <c r="C107" s="74"/>
      <c r="D107" s="67">
        <f t="shared" si="23"/>
        <v>0</v>
      </c>
      <c r="E107" s="56">
        <f t="shared" si="24"/>
        <v>0</v>
      </c>
      <c r="F107" s="56">
        <f t="shared" ca="1" si="25"/>
        <v>0</v>
      </c>
      <c r="G107" s="68">
        <f>VLOOKUP($A107,[0]!Table,MATCH(G$4,[0]!Curves,0))</f>
        <v>3.8010000000000002</v>
      </c>
      <c r="H107" s="69">
        <f t="shared" si="26"/>
        <v>3.8010000000000002</v>
      </c>
      <c r="I107" s="68">
        <f t="shared" si="27"/>
        <v>3.8010000000000002</v>
      </c>
      <c r="J107" s="68">
        <v>0</v>
      </c>
      <c r="K107" s="69">
        <f t="shared" si="28"/>
        <v>0</v>
      </c>
      <c r="L107" s="85">
        <f t="shared" si="29"/>
        <v>0</v>
      </c>
      <c r="M107" s="68" t="e">
        <f>VLOOKUP($A107,[0]!Table,MATCH(M$4,[0]!Curves,0))</f>
        <v>#N/A</v>
      </c>
      <c r="N107" s="69" t="e">
        <f t="shared" si="30"/>
        <v>#N/A</v>
      </c>
      <c r="O107" s="85" t="e">
        <f t="shared" si="31"/>
        <v>#N/A</v>
      </c>
      <c r="P107" s="60"/>
      <c r="Q107" s="85">
        <f t="shared" si="32"/>
        <v>3.8010000000000002</v>
      </c>
      <c r="R107" s="85">
        <f t="shared" si="33"/>
        <v>3.8010000000000002</v>
      </c>
      <c r="S107" s="85">
        <f>Summary!E107</f>
        <v>0</v>
      </c>
      <c r="T107" s="70"/>
      <c r="U107" s="22">
        <f t="shared" si="34"/>
        <v>31</v>
      </c>
      <c r="V107" s="71">
        <f t="shared" si="35"/>
        <v>40026</v>
      </c>
      <c r="W107" s="22">
        <f t="shared" ca="1" si="36"/>
        <v>2964</v>
      </c>
      <c r="X107" s="68">
        <f>VLOOKUP($A107,[0]!Table,MATCH(X$4,[0]!Curves,0))</f>
        <v>5.9898762800099099E-2</v>
      </c>
      <c r="Y107" s="72">
        <f t="shared" ca="1" si="37"/>
        <v>0.61943895413968764</v>
      </c>
      <c r="Z107" s="22">
        <f t="shared" si="38"/>
        <v>0</v>
      </c>
      <c r="AA107" s="22">
        <f t="shared" si="39"/>
        <v>0</v>
      </c>
      <c r="AB107" s="73"/>
      <c r="AC107" s="62">
        <f t="shared" ca="1" si="40"/>
        <v>0</v>
      </c>
      <c r="AE107" s="62">
        <f t="shared" ca="1" si="42"/>
        <v>0</v>
      </c>
      <c r="AF107" s="62">
        <f t="shared" ca="1" si="43"/>
        <v>0</v>
      </c>
      <c r="AG107" s="62">
        <f t="shared" ca="1" si="44"/>
        <v>0</v>
      </c>
    </row>
    <row r="108" spans="1:33">
      <c r="A108" s="65">
        <f t="shared" si="41"/>
        <v>40057</v>
      </c>
      <c r="B108" s="66">
        <f>Summary!D108</f>
        <v>0</v>
      </c>
      <c r="C108" s="74"/>
      <c r="D108" s="67">
        <f t="shared" si="23"/>
        <v>0</v>
      </c>
      <c r="E108" s="56">
        <f t="shared" si="24"/>
        <v>0</v>
      </c>
      <c r="F108" s="56">
        <f t="shared" ca="1" si="25"/>
        <v>0</v>
      </c>
      <c r="G108" s="68">
        <f>VLOOKUP($A108,[0]!Table,MATCH(G$4,[0]!Curves,0))</f>
        <v>3.8160000000000003</v>
      </c>
      <c r="H108" s="69">
        <f t="shared" si="26"/>
        <v>3.8160000000000003</v>
      </c>
      <c r="I108" s="68">
        <f t="shared" si="27"/>
        <v>3.8160000000000003</v>
      </c>
      <c r="J108" s="68">
        <v>0</v>
      </c>
      <c r="K108" s="69">
        <f t="shared" si="28"/>
        <v>0</v>
      </c>
      <c r="L108" s="85">
        <f t="shared" si="29"/>
        <v>0</v>
      </c>
      <c r="M108" s="68" t="e">
        <f>VLOOKUP($A108,[0]!Table,MATCH(M$4,[0]!Curves,0))</f>
        <v>#N/A</v>
      </c>
      <c r="N108" s="69" t="e">
        <f t="shared" si="30"/>
        <v>#N/A</v>
      </c>
      <c r="O108" s="85" t="e">
        <f t="shared" si="31"/>
        <v>#N/A</v>
      </c>
      <c r="P108" s="60"/>
      <c r="Q108" s="85">
        <f t="shared" si="32"/>
        <v>3.8160000000000003</v>
      </c>
      <c r="R108" s="85">
        <f t="shared" si="33"/>
        <v>3.8160000000000003</v>
      </c>
      <c r="S108" s="85">
        <f>Summary!E108</f>
        <v>0</v>
      </c>
      <c r="T108" s="70"/>
      <c r="U108" s="22">
        <f t="shared" si="34"/>
        <v>30</v>
      </c>
      <c r="V108" s="71">
        <f t="shared" si="35"/>
        <v>40057</v>
      </c>
      <c r="W108" s="22">
        <f t="shared" ca="1" si="36"/>
        <v>2995</v>
      </c>
      <c r="X108" s="68">
        <f>VLOOKUP($A108,[0]!Table,MATCH(X$4,[0]!Curves,0))</f>
        <v>5.9973490240888605E-2</v>
      </c>
      <c r="Y108" s="72">
        <f t="shared" ca="1" si="37"/>
        <v>0.61597726869418323</v>
      </c>
      <c r="Z108" s="22">
        <f t="shared" si="38"/>
        <v>0</v>
      </c>
      <c r="AA108" s="22">
        <f t="shared" si="39"/>
        <v>0</v>
      </c>
      <c r="AB108" s="73"/>
      <c r="AC108" s="62">
        <f t="shared" ca="1" si="40"/>
        <v>0</v>
      </c>
      <c r="AE108" s="62">
        <f t="shared" ca="1" si="42"/>
        <v>0</v>
      </c>
      <c r="AF108" s="62">
        <f t="shared" ca="1" si="43"/>
        <v>0</v>
      </c>
      <c r="AG108" s="62">
        <f t="shared" ca="1" si="44"/>
        <v>0</v>
      </c>
    </row>
    <row r="109" spans="1:33">
      <c r="A109" s="65">
        <f t="shared" si="41"/>
        <v>40087</v>
      </c>
      <c r="B109" s="66">
        <f>Summary!D109</f>
        <v>0</v>
      </c>
      <c r="C109" s="74"/>
      <c r="D109" s="67">
        <f t="shared" si="23"/>
        <v>0</v>
      </c>
      <c r="E109" s="56">
        <f t="shared" si="24"/>
        <v>0</v>
      </c>
      <c r="F109" s="56">
        <f t="shared" ca="1" si="25"/>
        <v>0</v>
      </c>
      <c r="G109" s="68">
        <f>VLOOKUP($A109,[0]!Table,MATCH(G$4,[0]!Curves,0))</f>
        <v>3.8450000000000002</v>
      </c>
      <c r="H109" s="69">
        <f t="shared" si="26"/>
        <v>3.8450000000000002</v>
      </c>
      <c r="I109" s="68">
        <f t="shared" si="27"/>
        <v>3.8450000000000002</v>
      </c>
      <c r="J109" s="68">
        <v>0</v>
      </c>
      <c r="K109" s="69">
        <f t="shared" si="28"/>
        <v>0</v>
      </c>
      <c r="L109" s="85">
        <f t="shared" si="29"/>
        <v>0</v>
      </c>
      <c r="M109" s="68" t="e">
        <f>VLOOKUP($A109,[0]!Table,MATCH(M$4,[0]!Curves,0))</f>
        <v>#N/A</v>
      </c>
      <c r="N109" s="69" t="e">
        <f t="shared" si="30"/>
        <v>#N/A</v>
      </c>
      <c r="O109" s="85" t="e">
        <f t="shared" si="31"/>
        <v>#N/A</v>
      </c>
      <c r="P109" s="60"/>
      <c r="Q109" s="85">
        <f t="shared" si="32"/>
        <v>3.8450000000000002</v>
      </c>
      <c r="R109" s="85">
        <f t="shared" si="33"/>
        <v>3.8450000000000002</v>
      </c>
      <c r="S109" s="85">
        <f>Summary!E109</f>
        <v>0</v>
      </c>
      <c r="T109" s="70"/>
      <c r="U109" s="22">
        <f t="shared" si="34"/>
        <v>31</v>
      </c>
      <c r="V109" s="71">
        <f t="shared" si="35"/>
        <v>40087</v>
      </c>
      <c r="W109" s="22">
        <f t="shared" ca="1" si="36"/>
        <v>3025</v>
      </c>
      <c r="X109" s="68">
        <f>VLOOKUP($A109,[0]!Table,MATCH(X$4,[0]!Curves,0))</f>
        <v>6.0045807120838707E-2</v>
      </c>
      <c r="Y109" s="72">
        <f t="shared" ca="1" si="37"/>
        <v>0.61263849975543594</v>
      </c>
      <c r="Z109" s="22">
        <f t="shared" si="38"/>
        <v>0</v>
      </c>
      <c r="AA109" s="22">
        <f t="shared" si="39"/>
        <v>0</v>
      </c>
      <c r="AB109" s="73"/>
      <c r="AC109" s="62">
        <f t="shared" ca="1" si="40"/>
        <v>0</v>
      </c>
      <c r="AE109" s="62">
        <f t="shared" ca="1" si="42"/>
        <v>0</v>
      </c>
      <c r="AF109" s="62">
        <f t="shared" ca="1" si="43"/>
        <v>0</v>
      </c>
      <c r="AG109" s="62">
        <f t="shared" ca="1" si="44"/>
        <v>0</v>
      </c>
    </row>
    <row r="110" spans="1:33">
      <c r="A110" s="65">
        <f t="shared" si="41"/>
        <v>40118</v>
      </c>
      <c r="B110" s="66">
        <f>Summary!D110</f>
        <v>0</v>
      </c>
      <c r="C110" s="74"/>
      <c r="D110" s="67">
        <f t="shared" si="23"/>
        <v>0</v>
      </c>
      <c r="E110" s="56">
        <f t="shared" si="24"/>
        <v>0</v>
      </c>
      <c r="F110" s="56">
        <f t="shared" ca="1" si="25"/>
        <v>0</v>
      </c>
      <c r="G110" s="68">
        <f>VLOOKUP($A110,[0]!Table,MATCH(G$4,[0]!Curves,0))</f>
        <v>3.9849999999999999</v>
      </c>
      <c r="H110" s="69">
        <f t="shared" si="26"/>
        <v>3.9849999999999999</v>
      </c>
      <c r="I110" s="68">
        <f t="shared" si="27"/>
        <v>3.9849999999999999</v>
      </c>
      <c r="J110" s="68">
        <v>0</v>
      </c>
      <c r="K110" s="69">
        <f t="shared" si="28"/>
        <v>0</v>
      </c>
      <c r="L110" s="85">
        <f t="shared" si="29"/>
        <v>0</v>
      </c>
      <c r="M110" s="68" t="e">
        <f>VLOOKUP($A110,[0]!Table,MATCH(M$4,[0]!Curves,0))</f>
        <v>#N/A</v>
      </c>
      <c r="N110" s="69" t="e">
        <f t="shared" si="30"/>
        <v>#N/A</v>
      </c>
      <c r="O110" s="85" t="e">
        <f t="shared" si="31"/>
        <v>#N/A</v>
      </c>
      <c r="P110" s="60"/>
      <c r="Q110" s="85">
        <f t="shared" si="32"/>
        <v>3.9849999999999999</v>
      </c>
      <c r="R110" s="85">
        <f t="shared" si="33"/>
        <v>3.9849999999999999</v>
      </c>
      <c r="S110" s="85">
        <f>Summary!E110</f>
        <v>0</v>
      </c>
      <c r="T110" s="70"/>
      <c r="U110" s="22">
        <f t="shared" si="34"/>
        <v>30</v>
      </c>
      <c r="V110" s="71">
        <f t="shared" si="35"/>
        <v>40118</v>
      </c>
      <c r="W110" s="22">
        <f t="shared" ca="1" si="36"/>
        <v>3056</v>
      </c>
      <c r="X110" s="68">
        <f>VLOOKUP($A110,[0]!Table,MATCH(X$4,[0]!Curves,0))</f>
        <v>6.0120534565279105E-2</v>
      </c>
      <c r="Y110" s="72">
        <f t="shared" ca="1" si="37"/>
        <v>0.60920008105536372</v>
      </c>
      <c r="Z110" s="22">
        <f t="shared" si="38"/>
        <v>0</v>
      </c>
      <c r="AA110" s="22">
        <f t="shared" si="39"/>
        <v>0</v>
      </c>
      <c r="AB110" s="73"/>
      <c r="AC110" s="62">
        <f t="shared" ca="1" si="40"/>
        <v>0</v>
      </c>
      <c r="AE110" s="62">
        <f t="shared" ca="1" si="42"/>
        <v>0</v>
      </c>
      <c r="AF110" s="62">
        <f t="shared" ca="1" si="43"/>
        <v>0</v>
      </c>
      <c r="AG110" s="62">
        <f t="shared" ca="1" si="44"/>
        <v>0</v>
      </c>
    </row>
    <row r="111" spans="1:33">
      <c r="A111" s="65">
        <f t="shared" si="41"/>
        <v>40148</v>
      </c>
      <c r="B111" s="66">
        <f>Summary!D111</f>
        <v>0</v>
      </c>
      <c r="C111" s="74"/>
      <c r="D111" s="67">
        <f t="shared" si="23"/>
        <v>0</v>
      </c>
      <c r="E111" s="56">
        <f t="shared" si="24"/>
        <v>0</v>
      </c>
      <c r="F111" s="56">
        <f t="shared" ca="1" si="25"/>
        <v>0</v>
      </c>
      <c r="G111" s="68">
        <f>VLOOKUP($A111,[0]!Table,MATCH(G$4,[0]!Curves,0))</f>
        <v>4.125</v>
      </c>
      <c r="H111" s="69">
        <f t="shared" si="26"/>
        <v>4.125</v>
      </c>
      <c r="I111" s="68">
        <f t="shared" si="27"/>
        <v>4.125</v>
      </c>
      <c r="J111" s="68">
        <v>0</v>
      </c>
      <c r="K111" s="69">
        <f t="shared" si="28"/>
        <v>0</v>
      </c>
      <c r="L111" s="85">
        <f t="shared" si="29"/>
        <v>0</v>
      </c>
      <c r="M111" s="68" t="e">
        <f>VLOOKUP($A111,[0]!Table,MATCH(M$4,[0]!Curves,0))</f>
        <v>#N/A</v>
      </c>
      <c r="N111" s="69" t="e">
        <f t="shared" si="30"/>
        <v>#N/A</v>
      </c>
      <c r="O111" s="85" t="e">
        <f t="shared" si="31"/>
        <v>#N/A</v>
      </c>
      <c r="P111" s="60"/>
      <c r="Q111" s="85">
        <f t="shared" si="32"/>
        <v>4.125</v>
      </c>
      <c r="R111" s="85">
        <f t="shared" si="33"/>
        <v>4.125</v>
      </c>
      <c r="S111" s="85">
        <f>Summary!E111</f>
        <v>0</v>
      </c>
      <c r="T111" s="70"/>
      <c r="U111" s="22">
        <f t="shared" si="34"/>
        <v>31</v>
      </c>
      <c r="V111" s="71">
        <f t="shared" si="35"/>
        <v>40148</v>
      </c>
      <c r="W111" s="22">
        <f t="shared" ca="1" si="36"/>
        <v>3086</v>
      </c>
      <c r="X111" s="68">
        <f>VLOOKUP($A111,[0]!Table,MATCH(X$4,[0]!Curves,0))</f>
        <v>6.0192851448761998E-2</v>
      </c>
      <c r="Y111" s="72">
        <f t="shared" ca="1" si="37"/>
        <v>0.60588386310026565</v>
      </c>
      <c r="Z111" s="22">
        <f t="shared" si="38"/>
        <v>0</v>
      </c>
      <c r="AA111" s="22">
        <f t="shared" si="39"/>
        <v>0</v>
      </c>
      <c r="AB111" s="73"/>
      <c r="AC111" s="62">
        <f t="shared" ca="1" si="40"/>
        <v>0</v>
      </c>
      <c r="AE111" s="62">
        <f t="shared" ca="1" si="42"/>
        <v>0</v>
      </c>
      <c r="AF111" s="62">
        <f t="shared" ca="1" si="43"/>
        <v>0</v>
      </c>
      <c r="AG111" s="62">
        <f t="shared" ca="1" si="44"/>
        <v>0</v>
      </c>
    </row>
    <row r="112" spans="1:33">
      <c r="A112" s="65">
        <f t="shared" si="41"/>
        <v>40179</v>
      </c>
      <c r="B112" s="66">
        <f>Summary!D112</f>
        <v>0</v>
      </c>
      <c r="C112" s="74"/>
      <c r="D112" s="67">
        <f t="shared" si="23"/>
        <v>0</v>
      </c>
      <c r="E112" s="56">
        <f t="shared" si="24"/>
        <v>0</v>
      </c>
      <c r="F112" s="56">
        <f t="shared" ca="1" si="25"/>
        <v>0</v>
      </c>
      <c r="G112" s="68">
        <f>VLOOKUP($A112,[0]!Table,MATCH(G$4,[0]!Curves,0))</f>
        <v>4.2350000000000003</v>
      </c>
      <c r="H112" s="69">
        <f t="shared" si="26"/>
        <v>4.2350000000000003</v>
      </c>
      <c r="I112" s="68">
        <f t="shared" si="27"/>
        <v>4.2350000000000003</v>
      </c>
      <c r="J112" s="68">
        <v>0</v>
      </c>
      <c r="K112" s="69">
        <f t="shared" si="28"/>
        <v>0</v>
      </c>
      <c r="L112" s="85">
        <f t="shared" si="29"/>
        <v>0</v>
      </c>
      <c r="M112" s="68" t="e">
        <f>VLOOKUP($A112,[0]!Table,MATCH(M$4,[0]!Curves,0))</f>
        <v>#N/A</v>
      </c>
      <c r="N112" s="69" t="e">
        <f t="shared" si="30"/>
        <v>#N/A</v>
      </c>
      <c r="O112" s="85" t="e">
        <f t="shared" si="31"/>
        <v>#N/A</v>
      </c>
      <c r="P112" s="60"/>
      <c r="Q112" s="85">
        <f t="shared" si="32"/>
        <v>4.2350000000000003</v>
      </c>
      <c r="R112" s="85">
        <f t="shared" si="33"/>
        <v>4.2350000000000003</v>
      </c>
      <c r="S112" s="85">
        <f>Summary!E112</f>
        <v>0</v>
      </c>
      <c r="T112" s="70"/>
      <c r="U112" s="22">
        <f t="shared" si="34"/>
        <v>31</v>
      </c>
      <c r="V112" s="71">
        <f t="shared" si="35"/>
        <v>40179</v>
      </c>
      <c r="W112" s="22">
        <f t="shared" ca="1" si="36"/>
        <v>3117</v>
      </c>
      <c r="X112" s="68">
        <f>VLOOKUP($A112,[0]!Table,MATCH(X$4,[0]!Curves,0))</f>
        <v>6.0267578896853198E-2</v>
      </c>
      <c r="Y112" s="72">
        <f t="shared" ca="1" si="37"/>
        <v>0.60246878197410803</v>
      </c>
      <c r="Z112" s="22">
        <f t="shared" si="38"/>
        <v>0</v>
      </c>
      <c r="AA112" s="22">
        <f t="shared" si="39"/>
        <v>0</v>
      </c>
      <c r="AB112" s="73"/>
      <c r="AC112" s="62">
        <f t="shared" ca="1" si="40"/>
        <v>0</v>
      </c>
      <c r="AE112" s="62">
        <f t="shared" ca="1" si="42"/>
        <v>0</v>
      </c>
      <c r="AF112" s="62">
        <f t="shared" ca="1" si="43"/>
        <v>0</v>
      </c>
      <c r="AG112" s="62">
        <f t="shared" ca="1" si="44"/>
        <v>0</v>
      </c>
    </row>
    <row r="113" spans="1:33">
      <c r="A113" s="65">
        <f t="shared" si="41"/>
        <v>40210</v>
      </c>
      <c r="B113" s="66">
        <f>Summary!D113</f>
        <v>0</v>
      </c>
      <c r="C113" s="74"/>
      <c r="D113" s="67">
        <f t="shared" si="23"/>
        <v>0</v>
      </c>
      <c r="E113" s="56">
        <f t="shared" si="24"/>
        <v>0</v>
      </c>
      <c r="F113" s="56">
        <f t="shared" ca="1" si="25"/>
        <v>0</v>
      </c>
      <c r="G113" s="68">
        <f>VLOOKUP($A113,[0]!Table,MATCH(G$4,[0]!Curves,0))</f>
        <v>4.117</v>
      </c>
      <c r="H113" s="69">
        <f t="shared" si="26"/>
        <v>4.117</v>
      </c>
      <c r="I113" s="68">
        <f t="shared" si="27"/>
        <v>4.117</v>
      </c>
      <c r="J113" s="68">
        <v>0</v>
      </c>
      <c r="K113" s="69">
        <f t="shared" si="28"/>
        <v>0</v>
      </c>
      <c r="L113" s="85">
        <f t="shared" si="29"/>
        <v>0</v>
      </c>
      <c r="M113" s="68" t="e">
        <f>VLOOKUP($A113,[0]!Table,MATCH(M$4,[0]!Curves,0))</f>
        <v>#N/A</v>
      </c>
      <c r="N113" s="69" t="e">
        <f t="shared" si="30"/>
        <v>#N/A</v>
      </c>
      <c r="O113" s="85" t="e">
        <f t="shared" si="31"/>
        <v>#N/A</v>
      </c>
      <c r="P113" s="60"/>
      <c r="Q113" s="85">
        <f t="shared" si="32"/>
        <v>4.117</v>
      </c>
      <c r="R113" s="85">
        <f t="shared" si="33"/>
        <v>4.117</v>
      </c>
      <c r="S113" s="85">
        <f>Summary!E113</f>
        <v>0</v>
      </c>
      <c r="T113" s="70"/>
      <c r="U113" s="22">
        <f t="shared" si="34"/>
        <v>28</v>
      </c>
      <c r="V113" s="71">
        <f t="shared" si="35"/>
        <v>40210</v>
      </c>
      <c r="W113" s="22">
        <f t="shared" ca="1" si="36"/>
        <v>3148</v>
      </c>
      <c r="X113" s="68">
        <f>VLOOKUP($A113,[0]!Table,MATCH(X$4,[0]!Curves,0))</f>
        <v>6.03423063467994E-2</v>
      </c>
      <c r="Y113" s="72">
        <f t="shared" ca="1" si="37"/>
        <v>0.59906558673978572</v>
      </c>
      <c r="Z113" s="22">
        <f t="shared" si="38"/>
        <v>0</v>
      </c>
      <c r="AA113" s="22">
        <f t="shared" si="39"/>
        <v>0</v>
      </c>
      <c r="AB113" s="73"/>
      <c r="AC113" s="62">
        <f t="shared" ca="1" si="40"/>
        <v>0</v>
      </c>
      <c r="AE113" s="62">
        <f t="shared" ca="1" si="42"/>
        <v>0</v>
      </c>
      <c r="AF113" s="62">
        <f t="shared" ca="1" si="43"/>
        <v>0</v>
      </c>
      <c r="AG113" s="62">
        <f t="shared" ca="1" si="44"/>
        <v>0</v>
      </c>
    </row>
    <row r="114" spans="1:33">
      <c r="A114" s="65">
        <f t="shared" si="41"/>
        <v>40238</v>
      </c>
      <c r="B114" s="66">
        <f>Summary!D114</f>
        <v>0</v>
      </c>
      <c r="C114" s="74"/>
      <c r="D114" s="67">
        <f t="shared" si="23"/>
        <v>0</v>
      </c>
      <c r="E114" s="56">
        <f t="shared" si="24"/>
        <v>0</v>
      </c>
      <c r="F114" s="56">
        <f t="shared" ca="1" si="25"/>
        <v>0</v>
      </c>
      <c r="G114" s="68">
        <f>VLOOKUP($A114,[0]!Table,MATCH(G$4,[0]!Curves,0))</f>
        <v>3.984</v>
      </c>
      <c r="H114" s="69">
        <f t="shared" si="26"/>
        <v>3.984</v>
      </c>
      <c r="I114" s="68">
        <f t="shared" si="27"/>
        <v>3.984</v>
      </c>
      <c r="J114" s="68">
        <v>0</v>
      </c>
      <c r="K114" s="69">
        <f t="shared" si="28"/>
        <v>0</v>
      </c>
      <c r="L114" s="85">
        <f t="shared" si="29"/>
        <v>0</v>
      </c>
      <c r="M114" s="68" t="e">
        <f>VLOOKUP($A114,[0]!Table,MATCH(M$4,[0]!Curves,0))</f>
        <v>#N/A</v>
      </c>
      <c r="N114" s="69" t="e">
        <f t="shared" si="30"/>
        <v>#N/A</v>
      </c>
      <c r="O114" s="85" t="e">
        <f t="shared" si="31"/>
        <v>#N/A</v>
      </c>
      <c r="P114" s="60"/>
      <c r="Q114" s="85">
        <f t="shared" si="32"/>
        <v>3.984</v>
      </c>
      <c r="R114" s="85">
        <f t="shared" si="33"/>
        <v>3.984</v>
      </c>
      <c r="S114" s="85">
        <f>Summary!E114</f>
        <v>0</v>
      </c>
      <c r="T114" s="70"/>
      <c r="U114" s="22">
        <f t="shared" si="34"/>
        <v>31</v>
      </c>
      <c r="V114" s="71">
        <f t="shared" si="35"/>
        <v>40238</v>
      </c>
      <c r="W114" s="22">
        <f t="shared" ca="1" si="36"/>
        <v>3176</v>
      </c>
      <c r="X114" s="68">
        <f>VLOOKUP($A114,[0]!Table,MATCH(X$4,[0]!Curves,0))</f>
        <v>6.0409802109636E-2</v>
      </c>
      <c r="Y114" s="72">
        <f t="shared" ca="1" si="37"/>
        <v>0.59600196304218589</v>
      </c>
      <c r="Z114" s="22">
        <f t="shared" si="38"/>
        <v>0</v>
      </c>
      <c r="AA114" s="22">
        <f t="shared" si="39"/>
        <v>0</v>
      </c>
      <c r="AB114" s="73"/>
      <c r="AC114" s="62">
        <f t="shared" ca="1" si="40"/>
        <v>0</v>
      </c>
      <c r="AE114" s="62">
        <f t="shared" ca="1" si="42"/>
        <v>0</v>
      </c>
      <c r="AF114" s="62">
        <f t="shared" ca="1" si="43"/>
        <v>0</v>
      </c>
      <c r="AG114" s="62">
        <f t="shared" ca="1" si="44"/>
        <v>0</v>
      </c>
    </row>
    <row r="115" spans="1:33">
      <c r="A115" s="65">
        <f t="shared" si="41"/>
        <v>40269</v>
      </c>
      <c r="B115" s="66">
        <f>Summary!D115</f>
        <v>0</v>
      </c>
      <c r="C115" s="74"/>
      <c r="D115" s="67">
        <f t="shared" si="23"/>
        <v>0</v>
      </c>
      <c r="E115" s="56">
        <f t="shared" si="24"/>
        <v>0</v>
      </c>
      <c r="F115" s="56">
        <f t="shared" ca="1" si="25"/>
        <v>0</v>
      </c>
      <c r="G115" s="68">
        <f>VLOOKUP($A115,[0]!Table,MATCH(G$4,[0]!Curves,0))</f>
        <v>3.7640000000000002</v>
      </c>
      <c r="H115" s="69">
        <f t="shared" si="26"/>
        <v>3.7640000000000002</v>
      </c>
      <c r="I115" s="68">
        <f t="shared" si="27"/>
        <v>3.7640000000000002</v>
      </c>
      <c r="J115" s="68">
        <v>0</v>
      </c>
      <c r="K115" s="69">
        <f t="shared" si="28"/>
        <v>0</v>
      </c>
      <c r="L115" s="85">
        <f t="shared" si="29"/>
        <v>0</v>
      </c>
      <c r="M115" s="68" t="e">
        <f>VLOOKUP($A115,[0]!Table,MATCH(M$4,[0]!Curves,0))</f>
        <v>#N/A</v>
      </c>
      <c r="N115" s="69" t="e">
        <f t="shared" si="30"/>
        <v>#N/A</v>
      </c>
      <c r="O115" s="85" t="e">
        <f t="shared" si="31"/>
        <v>#N/A</v>
      </c>
      <c r="P115" s="60"/>
      <c r="Q115" s="85">
        <f t="shared" si="32"/>
        <v>3.7640000000000002</v>
      </c>
      <c r="R115" s="85">
        <f t="shared" si="33"/>
        <v>3.7640000000000002</v>
      </c>
      <c r="S115" s="85">
        <f>Summary!E115</f>
        <v>0</v>
      </c>
      <c r="T115" s="70"/>
      <c r="U115" s="22">
        <f t="shared" si="34"/>
        <v>30</v>
      </c>
      <c r="V115" s="71">
        <f t="shared" si="35"/>
        <v>40269</v>
      </c>
      <c r="W115" s="22">
        <f t="shared" ca="1" si="36"/>
        <v>3207</v>
      </c>
      <c r="X115" s="68">
        <f>VLOOKUP($A115,[0]!Table,MATCH(X$4,[0]!Curves,0))</f>
        <v>6.0484529563112704E-2</v>
      </c>
      <c r="Y115" s="72">
        <f t="shared" ca="1" si="37"/>
        <v>0.59262143497725017</v>
      </c>
      <c r="Z115" s="22">
        <f t="shared" si="38"/>
        <v>0</v>
      </c>
      <c r="AA115" s="22">
        <f t="shared" si="39"/>
        <v>0</v>
      </c>
      <c r="AB115" s="73"/>
      <c r="AC115" s="62">
        <f t="shared" ca="1" si="40"/>
        <v>0</v>
      </c>
      <c r="AE115" s="62">
        <f t="shared" ca="1" si="42"/>
        <v>0</v>
      </c>
      <c r="AF115" s="62">
        <f t="shared" ca="1" si="43"/>
        <v>0</v>
      </c>
      <c r="AG115" s="62">
        <f t="shared" ca="1" si="44"/>
        <v>0</v>
      </c>
    </row>
    <row r="116" spans="1:33">
      <c r="A116" s="65">
        <f t="shared" si="41"/>
        <v>40299</v>
      </c>
      <c r="B116" s="66">
        <f>Summary!D116</f>
        <v>0</v>
      </c>
      <c r="C116" s="74"/>
      <c r="D116" s="67">
        <f t="shared" si="23"/>
        <v>0</v>
      </c>
      <c r="E116" s="56">
        <f t="shared" si="24"/>
        <v>0</v>
      </c>
      <c r="F116" s="56">
        <f t="shared" ca="1" si="25"/>
        <v>0</v>
      </c>
      <c r="G116" s="68">
        <f>VLOOKUP($A116,[0]!Table,MATCH(G$4,[0]!Curves,0))</f>
        <v>3.754</v>
      </c>
      <c r="H116" s="69">
        <f t="shared" si="26"/>
        <v>3.754</v>
      </c>
      <c r="I116" s="68">
        <f t="shared" si="27"/>
        <v>3.754</v>
      </c>
      <c r="J116" s="68">
        <v>0</v>
      </c>
      <c r="K116" s="69">
        <f t="shared" si="28"/>
        <v>0</v>
      </c>
      <c r="L116" s="85">
        <f t="shared" si="29"/>
        <v>0</v>
      </c>
      <c r="M116" s="68" t="e">
        <f>VLOOKUP($A116,[0]!Table,MATCH(M$4,[0]!Curves,0))</f>
        <v>#N/A</v>
      </c>
      <c r="N116" s="69" t="e">
        <f t="shared" si="30"/>
        <v>#N/A</v>
      </c>
      <c r="O116" s="85" t="e">
        <f t="shared" si="31"/>
        <v>#N/A</v>
      </c>
      <c r="P116" s="60"/>
      <c r="Q116" s="85">
        <f t="shared" si="32"/>
        <v>3.754</v>
      </c>
      <c r="R116" s="85">
        <f t="shared" si="33"/>
        <v>3.754</v>
      </c>
      <c r="S116" s="85">
        <f>Summary!E116</f>
        <v>0</v>
      </c>
      <c r="T116" s="70"/>
      <c r="U116" s="22">
        <f t="shared" si="34"/>
        <v>31</v>
      </c>
      <c r="V116" s="71">
        <f t="shared" si="35"/>
        <v>40299</v>
      </c>
      <c r="W116" s="22">
        <f t="shared" ca="1" si="36"/>
        <v>3237</v>
      </c>
      <c r="X116" s="68">
        <f>VLOOKUP($A116,[0]!Table,MATCH(X$4,[0]!Curves,0))</f>
        <v>6.0556846455340499E-2</v>
      </c>
      <c r="Y116" s="72">
        <f t="shared" ca="1" si="37"/>
        <v>0.58936131769196187</v>
      </c>
      <c r="Z116" s="22">
        <f t="shared" si="38"/>
        <v>0</v>
      </c>
      <c r="AA116" s="22">
        <f t="shared" si="39"/>
        <v>0</v>
      </c>
      <c r="AB116" s="73"/>
      <c r="AC116" s="62">
        <f t="shared" ca="1" si="40"/>
        <v>0</v>
      </c>
      <c r="AE116" s="62">
        <f t="shared" ca="1" si="42"/>
        <v>0</v>
      </c>
      <c r="AF116" s="62">
        <f t="shared" ca="1" si="43"/>
        <v>0</v>
      </c>
      <c r="AG116" s="62">
        <f t="shared" ca="1" si="44"/>
        <v>0</v>
      </c>
    </row>
    <row r="117" spans="1:33">
      <c r="A117" s="65">
        <f t="shared" si="41"/>
        <v>40330</v>
      </c>
      <c r="B117" s="66">
        <f>Summary!D117</f>
        <v>0</v>
      </c>
      <c r="C117" s="74"/>
      <c r="D117" s="67">
        <f t="shared" si="23"/>
        <v>0</v>
      </c>
      <c r="E117" s="56">
        <f t="shared" si="24"/>
        <v>0</v>
      </c>
      <c r="F117" s="56">
        <f t="shared" ca="1" si="25"/>
        <v>0</v>
      </c>
      <c r="G117" s="68">
        <f>VLOOKUP($A117,[0]!Table,MATCH(G$4,[0]!Curves,0))</f>
        <v>3.79</v>
      </c>
      <c r="H117" s="69">
        <f t="shared" si="26"/>
        <v>3.79</v>
      </c>
      <c r="I117" s="68">
        <f t="shared" si="27"/>
        <v>3.79</v>
      </c>
      <c r="J117" s="68">
        <v>0</v>
      </c>
      <c r="K117" s="69">
        <f t="shared" si="28"/>
        <v>0</v>
      </c>
      <c r="L117" s="85">
        <f t="shared" si="29"/>
        <v>0</v>
      </c>
      <c r="M117" s="68" t="e">
        <f>VLOOKUP($A117,[0]!Table,MATCH(M$4,[0]!Curves,0))</f>
        <v>#N/A</v>
      </c>
      <c r="N117" s="69" t="e">
        <f t="shared" si="30"/>
        <v>#N/A</v>
      </c>
      <c r="O117" s="85" t="e">
        <f t="shared" si="31"/>
        <v>#N/A</v>
      </c>
      <c r="P117" s="60"/>
      <c r="Q117" s="85">
        <f t="shared" si="32"/>
        <v>3.79</v>
      </c>
      <c r="R117" s="85">
        <f t="shared" si="33"/>
        <v>3.79</v>
      </c>
      <c r="S117" s="85">
        <f>Summary!E117</f>
        <v>0</v>
      </c>
      <c r="T117" s="70"/>
      <c r="U117" s="22">
        <f t="shared" si="34"/>
        <v>30</v>
      </c>
      <c r="V117" s="71">
        <f t="shared" si="35"/>
        <v>40330</v>
      </c>
      <c r="W117" s="22">
        <f t="shared" ca="1" si="36"/>
        <v>3268</v>
      </c>
      <c r="X117" s="68">
        <f>VLOOKUP($A117,[0]!Table,MATCH(X$4,[0]!Curves,0))</f>
        <v>6.0631573912467603E-2</v>
      </c>
      <c r="Y117" s="72">
        <f t="shared" ca="1" si="37"/>
        <v>0.58600428476027389</v>
      </c>
      <c r="Z117" s="22">
        <f t="shared" si="38"/>
        <v>0</v>
      </c>
      <c r="AA117" s="22">
        <f t="shared" si="39"/>
        <v>0</v>
      </c>
      <c r="AB117" s="73"/>
      <c r="AC117" s="62">
        <f t="shared" ca="1" si="40"/>
        <v>0</v>
      </c>
      <c r="AE117" s="62">
        <f t="shared" ca="1" si="42"/>
        <v>0</v>
      </c>
      <c r="AF117" s="62">
        <f t="shared" ca="1" si="43"/>
        <v>0</v>
      </c>
      <c r="AG117" s="62">
        <f t="shared" ca="1" si="44"/>
        <v>0</v>
      </c>
    </row>
    <row r="118" spans="1:33">
      <c r="A118" s="65">
        <f t="shared" si="41"/>
        <v>40360</v>
      </c>
      <c r="B118" s="66">
        <f>Summary!D118</f>
        <v>0</v>
      </c>
      <c r="C118" s="74"/>
      <c r="D118" s="67">
        <f t="shared" si="23"/>
        <v>0</v>
      </c>
      <c r="E118" s="56">
        <f t="shared" si="24"/>
        <v>0</v>
      </c>
      <c r="F118" s="56">
        <f t="shared" ca="1" si="25"/>
        <v>0</v>
      </c>
      <c r="G118" s="68">
        <f>VLOOKUP($A118,[0]!Table,MATCH(G$4,[0]!Curves,0))</f>
        <v>3.8220000000000001</v>
      </c>
      <c r="H118" s="69">
        <f t="shared" si="26"/>
        <v>3.8220000000000001</v>
      </c>
      <c r="I118" s="68">
        <f t="shared" si="27"/>
        <v>3.8220000000000001</v>
      </c>
      <c r="J118" s="68">
        <v>0</v>
      </c>
      <c r="K118" s="69">
        <f t="shared" si="28"/>
        <v>0</v>
      </c>
      <c r="L118" s="85">
        <f t="shared" si="29"/>
        <v>0</v>
      </c>
      <c r="M118" s="68" t="e">
        <f>VLOOKUP($A118,[0]!Table,MATCH(M$4,[0]!Curves,0))</f>
        <v>#N/A</v>
      </c>
      <c r="N118" s="69" t="e">
        <f t="shared" si="30"/>
        <v>#N/A</v>
      </c>
      <c r="O118" s="85" t="e">
        <f t="shared" si="31"/>
        <v>#N/A</v>
      </c>
      <c r="P118" s="60"/>
      <c r="Q118" s="85">
        <f t="shared" si="32"/>
        <v>3.8220000000000001</v>
      </c>
      <c r="R118" s="85">
        <f t="shared" si="33"/>
        <v>3.8220000000000001</v>
      </c>
      <c r="S118" s="85">
        <f>Summary!E118</f>
        <v>0</v>
      </c>
      <c r="T118" s="70"/>
      <c r="U118" s="22">
        <f t="shared" si="34"/>
        <v>31</v>
      </c>
      <c r="V118" s="71">
        <f t="shared" si="35"/>
        <v>40360</v>
      </c>
      <c r="W118" s="22">
        <f t="shared" ca="1" si="36"/>
        <v>3298</v>
      </c>
      <c r="X118" s="68">
        <f>VLOOKUP($A118,[0]!Table,MATCH(X$4,[0]!Curves,0))</f>
        <v>6.0703890808227398E-2</v>
      </c>
      <c r="Y118" s="72">
        <f t="shared" ca="1" si="37"/>
        <v>0.5827669325606134</v>
      </c>
      <c r="Z118" s="22">
        <f t="shared" si="38"/>
        <v>0</v>
      </c>
      <c r="AA118" s="22">
        <f t="shared" si="39"/>
        <v>0</v>
      </c>
      <c r="AB118" s="73"/>
      <c r="AC118" s="62">
        <f t="shared" ca="1" si="40"/>
        <v>0</v>
      </c>
      <c r="AE118" s="62">
        <f t="shared" ca="1" si="42"/>
        <v>0</v>
      </c>
      <c r="AF118" s="62">
        <f t="shared" ca="1" si="43"/>
        <v>0</v>
      </c>
      <c r="AG118" s="62">
        <f t="shared" ca="1" si="44"/>
        <v>0</v>
      </c>
    </row>
    <row r="119" spans="1:33">
      <c r="A119" s="65">
        <f t="shared" si="41"/>
        <v>40391</v>
      </c>
      <c r="B119" s="66">
        <f>Summary!D119</f>
        <v>0</v>
      </c>
      <c r="C119" s="74"/>
      <c r="D119" s="67">
        <f t="shared" si="23"/>
        <v>0</v>
      </c>
      <c r="E119" s="56">
        <f t="shared" si="24"/>
        <v>0</v>
      </c>
      <c r="F119" s="56">
        <f t="shared" ca="1" si="25"/>
        <v>0</v>
      </c>
      <c r="G119" s="68">
        <f>VLOOKUP($A119,[0]!Table,MATCH(G$4,[0]!Curves,0))</f>
        <v>3.871</v>
      </c>
      <c r="H119" s="69">
        <f t="shared" si="26"/>
        <v>3.871</v>
      </c>
      <c r="I119" s="68">
        <f t="shared" si="27"/>
        <v>3.871</v>
      </c>
      <c r="J119" s="68">
        <v>0</v>
      </c>
      <c r="K119" s="69">
        <f t="shared" si="28"/>
        <v>0</v>
      </c>
      <c r="L119" s="85">
        <f t="shared" si="29"/>
        <v>0</v>
      </c>
      <c r="M119" s="68" t="e">
        <f>VLOOKUP($A119,[0]!Table,MATCH(M$4,[0]!Curves,0))</f>
        <v>#N/A</v>
      </c>
      <c r="N119" s="69" t="e">
        <f t="shared" si="30"/>
        <v>#N/A</v>
      </c>
      <c r="O119" s="85" t="e">
        <f t="shared" si="31"/>
        <v>#N/A</v>
      </c>
      <c r="P119" s="60"/>
      <c r="Q119" s="85">
        <f t="shared" si="32"/>
        <v>3.871</v>
      </c>
      <c r="R119" s="85">
        <f t="shared" si="33"/>
        <v>3.871</v>
      </c>
      <c r="S119" s="85">
        <f>Summary!E119</f>
        <v>0</v>
      </c>
      <c r="T119" s="70"/>
      <c r="U119" s="22">
        <f t="shared" si="34"/>
        <v>31</v>
      </c>
      <c r="V119" s="71">
        <f t="shared" si="35"/>
        <v>40391</v>
      </c>
      <c r="W119" s="22">
        <f t="shared" ca="1" si="36"/>
        <v>3329</v>
      </c>
      <c r="X119" s="68">
        <f>VLOOKUP($A119,[0]!Table,MATCH(X$4,[0]!Curves,0))</f>
        <v>6.0778618269004402E-2</v>
      </c>
      <c r="Y119" s="72">
        <f t="shared" ca="1" si="37"/>
        <v>0.57943345132251034</v>
      </c>
      <c r="Z119" s="22">
        <f t="shared" si="38"/>
        <v>0</v>
      </c>
      <c r="AA119" s="22">
        <f t="shared" si="39"/>
        <v>0</v>
      </c>
      <c r="AB119" s="73"/>
      <c r="AC119" s="62">
        <f t="shared" ca="1" si="40"/>
        <v>0</v>
      </c>
      <c r="AE119" s="62">
        <f t="shared" ca="1" si="42"/>
        <v>0</v>
      </c>
      <c r="AF119" s="62">
        <f t="shared" ca="1" si="43"/>
        <v>0</v>
      </c>
      <c r="AG119" s="62">
        <f t="shared" ca="1" si="44"/>
        <v>0</v>
      </c>
    </row>
    <row r="120" spans="1:33">
      <c r="A120" s="65">
        <f t="shared" si="41"/>
        <v>40422</v>
      </c>
      <c r="B120" s="66">
        <f>Summary!D120</f>
        <v>0</v>
      </c>
      <c r="C120" s="74"/>
      <c r="D120" s="67">
        <f t="shared" si="23"/>
        <v>0</v>
      </c>
      <c r="E120" s="56">
        <f t="shared" si="24"/>
        <v>0</v>
      </c>
      <c r="F120" s="56">
        <f t="shared" ca="1" si="25"/>
        <v>0</v>
      </c>
      <c r="G120" s="68">
        <f>VLOOKUP($A120,[0]!Table,MATCH(G$4,[0]!Curves,0))</f>
        <v>3.8860000000000001</v>
      </c>
      <c r="H120" s="69">
        <f t="shared" si="26"/>
        <v>3.8860000000000001</v>
      </c>
      <c r="I120" s="68">
        <f t="shared" si="27"/>
        <v>3.8860000000000001</v>
      </c>
      <c r="J120" s="68">
        <v>0</v>
      </c>
      <c r="K120" s="69">
        <f t="shared" si="28"/>
        <v>0</v>
      </c>
      <c r="L120" s="85">
        <f t="shared" si="29"/>
        <v>0</v>
      </c>
      <c r="M120" s="68" t="e">
        <f>VLOOKUP($A120,[0]!Table,MATCH(M$4,[0]!Curves,0))</f>
        <v>#N/A</v>
      </c>
      <c r="N120" s="69" t="e">
        <f t="shared" si="30"/>
        <v>#N/A</v>
      </c>
      <c r="O120" s="85" t="e">
        <f t="shared" si="31"/>
        <v>#N/A</v>
      </c>
      <c r="P120" s="60"/>
      <c r="Q120" s="85">
        <f t="shared" si="32"/>
        <v>3.8860000000000001</v>
      </c>
      <c r="R120" s="85">
        <f t="shared" si="33"/>
        <v>3.8860000000000001</v>
      </c>
      <c r="S120" s="85">
        <f>Summary!E120</f>
        <v>0</v>
      </c>
      <c r="T120" s="70"/>
      <c r="U120" s="22">
        <f t="shared" si="34"/>
        <v>30</v>
      </c>
      <c r="V120" s="71">
        <f t="shared" si="35"/>
        <v>40422</v>
      </c>
      <c r="W120" s="22">
        <f t="shared" ca="1" si="36"/>
        <v>3360</v>
      </c>
      <c r="X120" s="68">
        <f>VLOOKUP($A120,[0]!Table,MATCH(X$4,[0]!Curves,0))</f>
        <v>6.0853345731635998E-2</v>
      </c>
      <c r="Y120" s="72">
        <f t="shared" ca="1" si="37"/>
        <v>0.57611195936174231</v>
      </c>
      <c r="Z120" s="22">
        <f t="shared" si="38"/>
        <v>0</v>
      </c>
      <c r="AA120" s="22">
        <f t="shared" si="39"/>
        <v>0</v>
      </c>
      <c r="AB120" s="73"/>
      <c r="AC120" s="62">
        <f t="shared" ca="1" si="40"/>
        <v>0</v>
      </c>
      <c r="AE120" s="62">
        <f t="shared" ca="1" si="42"/>
        <v>0</v>
      </c>
      <c r="AF120" s="62">
        <f t="shared" ca="1" si="43"/>
        <v>0</v>
      </c>
      <c r="AG120" s="62">
        <f t="shared" ca="1" si="44"/>
        <v>0</v>
      </c>
    </row>
    <row r="121" spans="1:33">
      <c r="A121" s="65">
        <f t="shared" si="41"/>
        <v>40452</v>
      </c>
      <c r="B121" s="66">
        <f>Summary!D121</f>
        <v>0</v>
      </c>
      <c r="C121" s="74"/>
      <c r="D121" s="67">
        <f t="shared" si="23"/>
        <v>0</v>
      </c>
      <c r="E121" s="56">
        <f t="shared" si="24"/>
        <v>0</v>
      </c>
      <c r="F121" s="56">
        <f t="shared" ca="1" si="25"/>
        <v>0</v>
      </c>
      <c r="G121" s="68">
        <f>VLOOKUP($A121,[0]!Table,MATCH(G$4,[0]!Curves,0))</f>
        <v>3.915</v>
      </c>
      <c r="H121" s="69">
        <f t="shared" si="26"/>
        <v>3.915</v>
      </c>
      <c r="I121" s="68">
        <f t="shared" si="27"/>
        <v>3.915</v>
      </c>
      <c r="J121" s="68">
        <v>0</v>
      </c>
      <c r="K121" s="69">
        <f t="shared" si="28"/>
        <v>0</v>
      </c>
      <c r="L121" s="85">
        <f t="shared" si="29"/>
        <v>0</v>
      </c>
      <c r="M121" s="68" t="e">
        <f>VLOOKUP($A121,[0]!Table,MATCH(M$4,[0]!Curves,0))</f>
        <v>#N/A</v>
      </c>
      <c r="N121" s="69" t="e">
        <f t="shared" si="30"/>
        <v>#N/A</v>
      </c>
      <c r="O121" s="85" t="e">
        <f t="shared" si="31"/>
        <v>#N/A</v>
      </c>
      <c r="P121" s="60"/>
      <c r="Q121" s="85">
        <f t="shared" si="32"/>
        <v>3.915</v>
      </c>
      <c r="R121" s="85">
        <f t="shared" si="33"/>
        <v>3.915</v>
      </c>
      <c r="S121" s="85">
        <f>Summary!E121</f>
        <v>0</v>
      </c>
      <c r="T121" s="70"/>
      <c r="U121" s="22">
        <f t="shared" si="34"/>
        <v>31</v>
      </c>
      <c r="V121" s="71">
        <f t="shared" si="35"/>
        <v>40452</v>
      </c>
      <c r="W121" s="22">
        <f t="shared" ca="1" si="36"/>
        <v>3390</v>
      </c>
      <c r="X121" s="68">
        <f>VLOOKUP($A121,[0]!Table,MATCH(X$4,[0]!Curves,0))</f>
        <v>6.0925662632722602E-2</v>
      </c>
      <c r="Y121" s="72">
        <f t="shared" ca="1" si="37"/>
        <v>0.57290903997985188</v>
      </c>
      <c r="Z121" s="22">
        <f t="shared" si="38"/>
        <v>0</v>
      </c>
      <c r="AA121" s="22">
        <f t="shared" si="39"/>
        <v>0</v>
      </c>
      <c r="AB121" s="73"/>
      <c r="AC121" s="62">
        <f t="shared" ca="1" si="40"/>
        <v>0</v>
      </c>
      <c r="AE121" s="62">
        <f t="shared" ca="1" si="42"/>
        <v>0</v>
      </c>
      <c r="AF121" s="62">
        <f t="shared" ca="1" si="43"/>
        <v>0</v>
      </c>
      <c r="AG121" s="62">
        <f t="shared" ca="1" si="44"/>
        <v>0</v>
      </c>
    </row>
    <row r="122" spans="1:33">
      <c r="A122" s="65">
        <f t="shared" si="41"/>
        <v>40483</v>
      </c>
      <c r="B122" s="66">
        <f>Summary!D122</f>
        <v>0</v>
      </c>
      <c r="C122" s="74"/>
      <c r="D122" s="67">
        <f t="shared" si="23"/>
        <v>0</v>
      </c>
      <c r="E122" s="56">
        <f t="shared" si="24"/>
        <v>0</v>
      </c>
      <c r="F122" s="56">
        <f t="shared" ca="1" si="25"/>
        <v>0</v>
      </c>
      <c r="G122" s="68">
        <f>VLOOKUP($A122,[0]!Table,MATCH(G$4,[0]!Curves,0))</f>
        <v>4.0549999999999997</v>
      </c>
      <c r="H122" s="69">
        <f t="shared" si="26"/>
        <v>4.0549999999999997</v>
      </c>
      <c r="I122" s="68">
        <f t="shared" si="27"/>
        <v>4.0549999999999997</v>
      </c>
      <c r="J122" s="68">
        <v>0</v>
      </c>
      <c r="K122" s="69">
        <f t="shared" si="28"/>
        <v>0</v>
      </c>
      <c r="L122" s="85">
        <f t="shared" si="29"/>
        <v>0</v>
      </c>
      <c r="M122" s="68" t="e">
        <f>VLOOKUP($A122,[0]!Table,MATCH(M$4,[0]!Curves,0))</f>
        <v>#N/A</v>
      </c>
      <c r="N122" s="69" t="e">
        <f t="shared" si="30"/>
        <v>#N/A</v>
      </c>
      <c r="O122" s="85" t="e">
        <f t="shared" si="31"/>
        <v>#N/A</v>
      </c>
      <c r="P122" s="60"/>
      <c r="Q122" s="85">
        <f t="shared" si="32"/>
        <v>4.0549999999999997</v>
      </c>
      <c r="R122" s="85">
        <f t="shared" si="33"/>
        <v>4.0549999999999997</v>
      </c>
      <c r="S122" s="85">
        <f>Summary!E122</f>
        <v>0</v>
      </c>
      <c r="T122" s="70"/>
      <c r="U122" s="22">
        <f t="shared" si="34"/>
        <v>30</v>
      </c>
      <c r="V122" s="71">
        <f t="shared" si="35"/>
        <v>40483</v>
      </c>
      <c r="W122" s="22">
        <f t="shared" ca="1" si="36"/>
        <v>3421</v>
      </c>
      <c r="X122" s="68">
        <f>VLOOKUP($A122,[0]!Table,MATCH(X$4,[0]!Curves,0))</f>
        <v>6.1000390099003703E-2</v>
      </c>
      <c r="Y122" s="72">
        <f t="shared" ca="1" si="37"/>
        <v>0.56961117741105638</v>
      </c>
      <c r="Z122" s="22">
        <f t="shared" si="38"/>
        <v>0</v>
      </c>
      <c r="AA122" s="22">
        <f t="shared" si="39"/>
        <v>0</v>
      </c>
      <c r="AB122" s="73"/>
      <c r="AC122" s="62">
        <f t="shared" ca="1" si="40"/>
        <v>0</v>
      </c>
      <c r="AE122" s="62">
        <f t="shared" ca="1" si="42"/>
        <v>0</v>
      </c>
      <c r="AF122" s="62">
        <f t="shared" ca="1" si="43"/>
        <v>0</v>
      </c>
      <c r="AG122" s="62">
        <f t="shared" ca="1" si="44"/>
        <v>0</v>
      </c>
    </row>
    <row r="123" spans="1:33">
      <c r="A123" s="65">
        <f t="shared" si="41"/>
        <v>40513</v>
      </c>
      <c r="B123" s="66">
        <f>Summary!D123</f>
        <v>0</v>
      </c>
      <c r="C123" s="74"/>
      <c r="D123" s="67">
        <f t="shared" si="23"/>
        <v>0</v>
      </c>
      <c r="E123" s="56">
        <f t="shared" si="24"/>
        <v>0</v>
      </c>
      <c r="F123" s="56">
        <f t="shared" ca="1" si="25"/>
        <v>0</v>
      </c>
      <c r="G123" s="68">
        <f>VLOOKUP($A123,[0]!Table,MATCH(G$4,[0]!Curves,0))</f>
        <v>4.1950000000000003</v>
      </c>
      <c r="H123" s="69">
        <f t="shared" si="26"/>
        <v>4.1950000000000003</v>
      </c>
      <c r="I123" s="68">
        <f t="shared" si="27"/>
        <v>4.1950000000000003</v>
      </c>
      <c r="J123" s="68">
        <v>0</v>
      </c>
      <c r="K123" s="69">
        <f t="shared" si="28"/>
        <v>0</v>
      </c>
      <c r="L123" s="85">
        <f t="shared" si="29"/>
        <v>0</v>
      </c>
      <c r="M123" s="68" t="e">
        <f>VLOOKUP($A123,[0]!Table,MATCH(M$4,[0]!Curves,0))</f>
        <v>#N/A</v>
      </c>
      <c r="N123" s="69" t="e">
        <f t="shared" si="30"/>
        <v>#N/A</v>
      </c>
      <c r="O123" s="85" t="e">
        <f t="shared" si="31"/>
        <v>#N/A</v>
      </c>
      <c r="P123" s="60"/>
      <c r="Q123" s="85">
        <f t="shared" si="32"/>
        <v>4.1950000000000003</v>
      </c>
      <c r="R123" s="85">
        <f t="shared" si="33"/>
        <v>4.1950000000000003</v>
      </c>
      <c r="S123" s="85">
        <f>Summary!E123</f>
        <v>0</v>
      </c>
      <c r="T123" s="70"/>
      <c r="U123" s="22">
        <f t="shared" si="34"/>
        <v>31</v>
      </c>
      <c r="V123" s="71">
        <f t="shared" si="35"/>
        <v>40513</v>
      </c>
      <c r="W123" s="22">
        <f t="shared" ca="1" si="36"/>
        <v>3451</v>
      </c>
      <c r="X123" s="68">
        <f>VLOOKUP($A123,[0]!Table,MATCH(X$4,[0]!Curves,0))</f>
        <v>6.10727070036221E-2</v>
      </c>
      <c r="Y123" s="72">
        <f t="shared" ca="1" si="37"/>
        <v>0.56643114817695228</v>
      </c>
      <c r="Z123" s="22">
        <f t="shared" si="38"/>
        <v>0</v>
      </c>
      <c r="AA123" s="22">
        <f t="shared" si="39"/>
        <v>0</v>
      </c>
      <c r="AB123" s="73"/>
      <c r="AC123" s="62">
        <f t="shared" ca="1" si="40"/>
        <v>0</v>
      </c>
      <c r="AE123" s="62">
        <f t="shared" ca="1" si="42"/>
        <v>0</v>
      </c>
      <c r="AF123" s="62">
        <f t="shared" ca="1" si="43"/>
        <v>0</v>
      </c>
      <c r="AG123" s="62">
        <f t="shared" ca="1" si="44"/>
        <v>0</v>
      </c>
    </row>
    <row r="124" spans="1:33">
      <c r="A124" s="65">
        <f t="shared" si="41"/>
        <v>40544</v>
      </c>
      <c r="B124" s="66">
        <f>Summary!D124</f>
        <v>0</v>
      </c>
      <c r="C124" s="74"/>
      <c r="D124" s="67">
        <f t="shared" si="23"/>
        <v>0</v>
      </c>
      <c r="E124" s="56">
        <f t="shared" si="24"/>
        <v>0</v>
      </c>
      <c r="F124" s="56">
        <f t="shared" ca="1" si="25"/>
        <v>0</v>
      </c>
      <c r="G124" s="68">
        <f>VLOOKUP($A124,[0]!Table,MATCH(G$4,[0]!Curves,0))</f>
        <v>4.3099999999999996</v>
      </c>
      <c r="H124" s="69">
        <f t="shared" si="26"/>
        <v>4.3099999999999996</v>
      </c>
      <c r="I124" s="68">
        <f t="shared" si="27"/>
        <v>4.3099999999999996</v>
      </c>
      <c r="J124" s="68">
        <v>0</v>
      </c>
      <c r="K124" s="69">
        <f t="shared" si="28"/>
        <v>0</v>
      </c>
      <c r="L124" s="85">
        <f t="shared" si="29"/>
        <v>0</v>
      </c>
      <c r="M124" s="68" t="e">
        <f>VLOOKUP($A124,[0]!Table,MATCH(M$4,[0]!Curves,0))</f>
        <v>#N/A</v>
      </c>
      <c r="N124" s="69" t="e">
        <f t="shared" si="30"/>
        <v>#N/A</v>
      </c>
      <c r="O124" s="85" t="e">
        <f t="shared" si="31"/>
        <v>#N/A</v>
      </c>
      <c r="P124" s="60"/>
      <c r="Q124" s="85">
        <f t="shared" si="32"/>
        <v>4.3099999999999996</v>
      </c>
      <c r="R124" s="85">
        <f t="shared" si="33"/>
        <v>4.3099999999999996</v>
      </c>
      <c r="S124" s="85">
        <f>Summary!E124</f>
        <v>0</v>
      </c>
      <c r="T124" s="70"/>
      <c r="U124" s="22">
        <f t="shared" si="34"/>
        <v>31</v>
      </c>
      <c r="V124" s="71">
        <f t="shared" si="35"/>
        <v>40544</v>
      </c>
      <c r="W124" s="22">
        <f t="shared" ca="1" si="36"/>
        <v>3482</v>
      </c>
      <c r="X124" s="68">
        <f>VLOOKUP($A124,[0]!Table,MATCH(X$4,[0]!Curves,0))</f>
        <v>6.1147434473552302E-2</v>
      </c>
      <c r="Y124" s="72">
        <f t="shared" ca="1" si="37"/>
        <v>0.56315696152759709</v>
      </c>
      <c r="Z124" s="22">
        <f t="shared" si="38"/>
        <v>0</v>
      </c>
      <c r="AA124" s="22">
        <f t="shared" si="39"/>
        <v>0</v>
      </c>
      <c r="AB124" s="73"/>
      <c r="AC124" s="62">
        <f t="shared" ca="1" si="40"/>
        <v>0</v>
      </c>
      <c r="AE124" s="62">
        <f t="shared" ca="1" si="42"/>
        <v>0</v>
      </c>
      <c r="AF124" s="62">
        <f t="shared" ca="1" si="43"/>
        <v>0</v>
      </c>
      <c r="AG124" s="62">
        <f t="shared" ca="1" si="44"/>
        <v>0</v>
      </c>
    </row>
    <row r="125" spans="1:33">
      <c r="A125" s="65">
        <f t="shared" si="41"/>
        <v>40575</v>
      </c>
      <c r="B125" s="66">
        <f>Summary!D125</f>
        <v>0</v>
      </c>
      <c r="C125" s="74"/>
      <c r="D125" s="67">
        <f t="shared" si="23"/>
        <v>0</v>
      </c>
      <c r="E125" s="56">
        <f t="shared" si="24"/>
        <v>0</v>
      </c>
      <c r="F125" s="56">
        <f t="shared" ca="1" si="25"/>
        <v>0</v>
      </c>
      <c r="G125" s="68">
        <f>VLOOKUP($A125,[0]!Table,MATCH(G$4,[0]!Curves,0))</f>
        <v>4.1920000000000002</v>
      </c>
      <c r="H125" s="69">
        <f t="shared" si="26"/>
        <v>4.1920000000000002</v>
      </c>
      <c r="I125" s="68">
        <f t="shared" si="27"/>
        <v>4.1920000000000002</v>
      </c>
      <c r="J125" s="68">
        <v>0</v>
      </c>
      <c r="K125" s="69">
        <f t="shared" si="28"/>
        <v>0</v>
      </c>
      <c r="L125" s="85">
        <f t="shared" si="29"/>
        <v>0</v>
      </c>
      <c r="M125" s="68" t="e">
        <f>VLOOKUP($A125,[0]!Table,MATCH(M$4,[0]!Curves,0))</f>
        <v>#N/A</v>
      </c>
      <c r="N125" s="69" t="e">
        <f t="shared" si="30"/>
        <v>#N/A</v>
      </c>
      <c r="O125" s="85" t="e">
        <f t="shared" si="31"/>
        <v>#N/A</v>
      </c>
      <c r="P125" s="60"/>
      <c r="Q125" s="85">
        <f t="shared" si="32"/>
        <v>4.1920000000000002</v>
      </c>
      <c r="R125" s="85">
        <f t="shared" si="33"/>
        <v>4.1920000000000002</v>
      </c>
      <c r="S125" s="85">
        <f>Summary!E125</f>
        <v>0</v>
      </c>
      <c r="T125" s="70"/>
      <c r="U125" s="22">
        <f t="shared" si="34"/>
        <v>28</v>
      </c>
      <c r="V125" s="71">
        <f t="shared" si="35"/>
        <v>40575</v>
      </c>
      <c r="W125" s="22">
        <f t="shared" ca="1" si="36"/>
        <v>3513</v>
      </c>
      <c r="X125" s="68">
        <f>VLOOKUP($A125,[0]!Table,MATCH(X$4,[0]!Curves,0))</f>
        <v>6.1222161945336098E-2</v>
      </c>
      <c r="Y125" s="72">
        <f t="shared" ca="1" si="37"/>
        <v>0.55989482347104969</v>
      </c>
      <c r="Z125" s="22">
        <f t="shared" si="38"/>
        <v>0</v>
      </c>
      <c r="AA125" s="22">
        <f t="shared" si="39"/>
        <v>0</v>
      </c>
      <c r="AB125" s="73"/>
      <c r="AC125" s="62">
        <f t="shared" ca="1" si="40"/>
        <v>0</v>
      </c>
      <c r="AE125" s="62">
        <f t="shared" ca="1" si="42"/>
        <v>0</v>
      </c>
      <c r="AF125" s="62">
        <f t="shared" ca="1" si="43"/>
        <v>0</v>
      </c>
      <c r="AG125" s="62">
        <f t="shared" ca="1" si="44"/>
        <v>0</v>
      </c>
    </row>
    <row r="126" spans="1:33">
      <c r="A126" s="65">
        <f t="shared" si="41"/>
        <v>40603</v>
      </c>
      <c r="B126" s="66">
        <f>Summary!D126</f>
        <v>0</v>
      </c>
      <c r="C126" s="74"/>
      <c r="D126" s="67">
        <f t="shared" si="23"/>
        <v>0</v>
      </c>
      <c r="E126" s="56">
        <f t="shared" si="24"/>
        <v>0</v>
      </c>
      <c r="F126" s="56">
        <f t="shared" ca="1" si="25"/>
        <v>0</v>
      </c>
      <c r="G126" s="68">
        <f>VLOOKUP($A126,[0]!Table,MATCH(G$4,[0]!Curves,0))</f>
        <v>4.0590000000000002</v>
      </c>
      <c r="H126" s="69">
        <f t="shared" si="26"/>
        <v>4.0590000000000002</v>
      </c>
      <c r="I126" s="68">
        <f t="shared" si="27"/>
        <v>4.0590000000000002</v>
      </c>
      <c r="J126" s="68">
        <v>0</v>
      </c>
      <c r="K126" s="69">
        <f t="shared" si="28"/>
        <v>0</v>
      </c>
      <c r="L126" s="85">
        <f t="shared" si="29"/>
        <v>0</v>
      </c>
      <c r="M126" s="68" t="e">
        <f>VLOOKUP($A126,[0]!Table,MATCH(M$4,[0]!Curves,0))</f>
        <v>#N/A</v>
      </c>
      <c r="N126" s="69" t="e">
        <f t="shared" si="30"/>
        <v>#N/A</v>
      </c>
      <c r="O126" s="85" t="e">
        <f t="shared" si="31"/>
        <v>#N/A</v>
      </c>
      <c r="P126" s="60"/>
      <c r="Q126" s="85">
        <f t="shared" si="32"/>
        <v>4.0590000000000002</v>
      </c>
      <c r="R126" s="85">
        <f t="shared" si="33"/>
        <v>4.0590000000000002</v>
      </c>
      <c r="S126" s="85">
        <f>Summary!E126</f>
        <v>0</v>
      </c>
      <c r="T126" s="70"/>
      <c r="U126" s="22">
        <f t="shared" si="34"/>
        <v>31</v>
      </c>
      <c r="V126" s="71">
        <f t="shared" si="35"/>
        <v>40603</v>
      </c>
      <c r="W126" s="22">
        <f t="shared" ca="1" si="36"/>
        <v>3541</v>
      </c>
      <c r="X126" s="68">
        <f>VLOOKUP($A126,[0]!Table,MATCH(X$4,[0]!Curves,0))</f>
        <v>6.1289657727897004E-2</v>
      </c>
      <c r="Y126" s="72">
        <f t="shared" ca="1" si="37"/>
        <v>0.55695874094946962</v>
      </c>
      <c r="Z126" s="22">
        <f t="shared" si="38"/>
        <v>0</v>
      </c>
      <c r="AA126" s="22">
        <f t="shared" si="39"/>
        <v>0</v>
      </c>
      <c r="AB126" s="73"/>
      <c r="AC126" s="62">
        <f t="shared" ca="1" si="40"/>
        <v>0</v>
      </c>
      <c r="AE126" s="62">
        <f t="shared" ca="1" si="42"/>
        <v>0</v>
      </c>
      <c r="AF126" s="62">
        <f t="shared" ca="1" si="43"/>
        <v>0</v>
      </c>
      <c r="AG126" s="62">
        <f t="shared" ca="1" si="44"/>
        <v>0</v>
      </c>
    </row>
    <row r="127" spans="1:33">
      <c r="A127" s="65">
        <f t="shared" si="41"/>
        <v>40634</v>
      </c>
      <c r="B127" s="66">
        <f>Summary!D127</f>
        <v>0</v>
      </c>
      <c r="C127" s="74"/>
      <c r="D127" s="67">
        <f t="shared" si="23"/>
        <v>0</v>
      </c>
      <c r="E127" s="56">
        <f t="shared" si="24"/>
        <v>0</v>
      </c>
      <c r="F127" s="56">
        <f t="shared" ca="1" si="25"/>
        <v>0</v>
      </c>
      <c r="G127" s="68">
        <f>VLOOKUP($A127,[0]!Table,MATCH(G$4,[0]!Curves,0))</f>
        <v>3.839</v>
      </c>
      <c r="H127" s="69">
        <f t="shared" si="26"/>
        <v>3.839</v>
      </c>
      <c r="I127" s="68">
        <f t="shared" si="27"/>
        <v>3.839</v>
      </c>
      <c r="J127" s="68">
        <v>0</v>
      </c>
      <c r="K127" s="69">
        <f t="shared" si="28"/>
        <v>0</v>
      </c>
      <c r="L127" s="85">
        <f t="shared" si="29"/>
        <v>0</v>
      </c>
      <c r="M127" s="68" t="e">
        <f>VLOOKUP($A127,[0]!Table,MATCH(M$4,[0]!Curves,0))</f>
        <v>#N/A</v>
      </c>
      <c r="N127" s="69" t="e">
        <f t="shared" si="30"/>
        <v>#N/A</v>
      </c>
      <c r="O127" s="85" t="e">
        <f t="shared" si="31"/>
        <v>#N/A</v>
      </c>
      <c r="P127" s="60"/>
      <c r="Q127" s="85">
        <f t="shared" si="32"/>
        <v>3.839</v>
      </c>
      <c r="R127" s="85">
        <f t="shared" si="33"/>
        <v>3.839</v>
      </c>
      <c r="S127" s="85">
        <f>Summary!E127</f>
        <v>0</v>
      </c>
      <c r="T127" s="70"/>
      <c r="U127" s="22">
        <f t="shared" si="34"/>
        <v>30</v>
      </c>
      <c r="V127" s="71">
        <f t="shared" si="35"/>
        <v>40634</v>
      </c>
      <c r="W127" s="22">
        <f t="shared" ca="1" si="36"/>
        <v>3572</v>
      </c>
      <c r="X127" s="68">
        <f>VLOOKUP($A127,[0]!Table,MATCH(X$4,[0]!Curves,0))</f>
        <v>6.13643852032109E-2</v>
      </c>
      <c r="Y127" s="72">
        <f t="shared" ca="1" si="37"/>
        <v>0.5537195626321979</v>
      </c>
      <c r="Z127" s="22">
        <f t="shared" si="38"/>
        <v>0</v>
      </c>
      <c r="AA127" s="22">
        <f t="shared" si="39"/>
        <v>0</v>
      </c>
      <c r="AB127" s="73"/>
      <c r="AC127" s="62">
        <f t="shared" ca="1" si="40"/>
        <v>0</v>
      </c>
      <c r="AE127" s="62">
        <f t="shared" ca="1" si="42"/>
        <v>0</v>
      </c>
      <c r="AF127" s="62">
        <f t="shared" ca="1" si="43"/>
        <v>0</v>
      </c>
      <c r="AG127" s="62">
        <f t="shared" ca="1" si="44"/>
        <v>0</v>
      </c>
    </row>
    <row r="128" spans="1:33">
      <c r="A128" s="65">
        <f t="shared" si="41"/>
        <v>40664</v>
      </c>
      <c r="B128" s="66">
        <f>Summary!D128</f>
        <v>0</v>
      </c>
      <c r="C128" s="74"/>
      <c r="D128" s="67">
        <f t="shared" si="23"/>
        <v>0</v>
      </c>
      <c r="E128" s="56">
        <f t="shared" si="24"/>
        <v>0</v>
      </c>
      <c r="F128" s="56">
        <f t="shared" ca="1" si="25"/>
        <v>0</v>
      </c>
      <c r="G128" s="68">
        <f>VLOOKUP($A128,[0]!Table,MATCH(G$4,[0]!Curves,0))</f>
        <v>3.8290000000000002</v>
      </c>
      <c r="H128" s="69">
        <f t="shared" si="26"/>
        <v>3.8290000000000002</v>
      </c>
      <c r="I128" s="68">
        <f t="shared" si="27"/>
        <v>3.8290000000000002</v>
      </c>
      <c r="J128" s="68">
        <v>0</v>
      </c>
      <c r="K128" s="69">
        <f t="shared" si="28"/>
        <v>0</v>
      </c>
      <c r="L128" s="85">
        <f t="shared" si="29"/>
        <v>0</v>
      </c>
      <c r="M128" s="68" t="e">
        <f>VLOOKUP($A128,[0]!Table,MATCH(M$4,[0]!Curves,0))</f>
        <v>#N/A</v>
      </c>
      <c r="N128" s="69" t="e">
        <f t="shared" si="30"/>
        <v>#N/A</v>
      </c>
      <c r="O128" s="85" t="e">
        <f t="shared" si="31"/>
        <v>#N/A</v>
      </c>
      <c r="P128" s="60"/>
      <c r="Q128" s="85">
        <f t="shared" si="32"/>
        <v>3.8290000000000002</v>
      </c>
      <c r="R128" s="85">
        <f t="shared" si="33"/>
        <v>3.8290000000000002</v>
      </c>
      <c r="S128" s="85">
        <f>Summary!E128</f>
        <v>0</v>
      </c>
      <c r="T128" s="70"/>
      <c r="U128" s="22">
        <f t="shared" si="34"/>
        <v>31</v>
      </c>
      <c r="V128" s="71">
        <f t="shared" si="35"/>
        <v>40664</v>
      </c>
      <c r="W128" s="22">
        <f t="shared" ca="1" si="36"/>
        <v>3602</v>
      </c>
      <c r="X128" s="68">
        <f>VLOOKUP($A128,[0]!Table,MATCH(X$4,[0]!Curves,0))</f>
        <v>6.1436702116569798E-2</v>
      </c>
      <c r="Y128" s="72">
        <f t="shared" ca="1" si="37"/>
        <v>0.55059637335598166</v>
      </c>
      <c r="Z128" s="22">
        <f t="shared" si="38"/>
        <v>0</v>
      </c>
      <c r="AA128" s="22">
        <f t="shared" si="39"/>
        <v>0</v>
      </c>
      <c r="AB128" s="73"/>
      <c r="AC128" s="62">
        <f t="shared" ca="1" si="40"/>
        <v>0</v>
      </c>
      <c r="AE128" s="62">
        <f t="shared" ca="1" si="42"/>
        <v>0</v>
      </c>
      <c r="AF128" s="62">
        <f t="shared" ca="1" si="43"/>
        <v>0</v>
      </c>
      <c r="AG128" s="62">
        <f t="shared" ca="1" si="44"/>
        <v>0</v>
      </c>
    </row>
    <row r="129" spans="1:33">
      <c r="A129" s="65">
        <f t="shared" si="41"/>
        <v>40695</v>
      </c>
      <c r="B129" s="66">
        <f>Summary!D129</f>
        <v>0</v>
      </c>
      <c r="C129" s="74"/>
      <c r="D129" s="67">
        <f t="shared" si="23"/>
        <v>0</v>
      </c>
      <c r="E129" s="56">
        <f t="shared" si="24"/>
        <v>0</v>
      </c>
      <c r="F129" s="56">
        <f t="shared" ca="1" si="25"/>
        <v>0</v>
      </c>
      <c r="G129" s="68">
        <f>VLOOKUP($A129,[0]!Table,MATCH(G$4,[0]!Curves,0))</f>
        <v>3.8650000000000002</v>
      </c>
      <c r="H129" s="69">
        <f t="shared" si="26"/>
        <v>3.8650000000000002</v>
      </c>
      <c r="I129" s="68">
        <f t="shared" si="27"/>
        <v>3.8650000000000002</v>
      </c>
      <c r="J129" s="68">
        <v>0</v>
      </c>
      <c r="K129" s="69">
        <f t="shared" si="28"/>
        <v>0</v>
      </c>
      <c r="L129" s="85">
        <f t="shared" si="29"/>
        <v>0</v>
      </c>
      <c r="M129" s="68" t="e">
        <f>VLOOKUP($A129,[0]!Table,MATCH(M$4,[0]!Curves,0))</f>
        <v>#N/A</v>
      </c>
      <c r="N129" s="69" t="e">
        <f t="shared" si="30"/>
        <v>#N/A</v>
      </c>
      <c r="O129" s="85" t="e">
        <f t="shared" si="31"/>
        <v>#N/A</v>
      </c>
      <c r="P129" s="60"/>
      <c r="Q129" s="85">
        <f t="shared" si="32"/>
        <v>3.8650000000000002</v>
      </c>
      <c r="R129" s="85">
        <f t="shared" si="33"/>
        <v>3.8650000000000002</v>
      </c>
      <c r="S129" s="85">
        <f>Summary!E129</f>
        <v>0</v>
      </c>
      <c r="T129" s="70"/>
      <c r="U129" s="22">
        <f t="shared" si="34"/>
        <v>30</v>
      </c>
      <c r="V129" s="71">
        <f t="shared" si="35"/>
        <v>40695</v>
      </c>
      <c r="W129" s="22">
        <f t="shared" ca="1" si="36"/>
        <v>3633</v>
      </c>
      <c r="X129" s="68">
        <f>VLOOKUP($A129,[0]!Table,MATCH(X$4,[0]!Curves,0))</f>
        <v>6.1511429595531901E-2</v>
      </c>
      <c r="Y129" s="72">
        <f t="shared" ca="1" si="37"/>
        <v>0.54738096928114843</v>
      </c>
      <c r="Z129" s="22">
        <f t="shared" si="38"/>
        <v>0</v>
      </c>
      <c r="AA129" s="22">
        <f t="shared" si="39"/>
        <v>0</v>
      </c>
      <c r="AB129" s="73"/>
      <c r="AC129" s="62">
        <f t="shared" ca="1" si="40"/>
        <v>0</v>
      </c>
      <c r="AE129" s="62">
        <f t="shared" ca="1" si="42"/>
        <v>0</v>
      </c>
      <c r="AF129" s="62">
        <f t="shared" ca="1" si="43"/>
        <v>0</v>
      </c>
      <c r="AG129" s="62">
        <f t="shared" ca="1" si="44"/>
        <v>0</v>
      </c>
    </row>
    <row r="130" spans="1:33">
      <c r="A130" s="65">
        <f t="shared" si="41"/>
        <v>40725</v>
      </c>
      <c r="B130" s="66">
        <f>Summary!D130</f>
        <v>0</v>
      </c>
      <c r="C130" s="74"/>
      <c r="D130" s="67">
        <f t="shared" si="23"/>
        <v>0</v>
      </c>
      <c r="E130" s="56">
        <f t="shared" si="24"/>
        <v>0</v>
      </c>
      <c r="F130" s="56">
        <f t="shared" ca="1" si="25"/>
        <v>0</v>
      </c>
      <c r="G130" s="68">
        <f>VLOOKUP($A130,[0]!Table,MATCH(G$4,[0]!Curves,0))</f>
        <v>3.8970000000000002</v>
      </c>
      <c r="H130" s="69">
        <f t="shared" si="26"/>
        <v>3.8970000000000002</v>
      </c>
      <c r="I130" s="68">
        <f t="shared" si="27"/>
        <v>3.8970000000000002</v>
      </c>
      <c r="J130" s="68">
        <v>0</v>
      </c>
      <c r="K130" s="69">
        <f t="shared" si="28"/>
        <v>0</v>
      </c>
      <c r="L130" s="85">
        <f t="shared" si="29"/>
        <v>0</v>
      </c>
      <c r="M130" s="68" t="e">
        <f>VLOOKUP($A130,[0]!Table,MATCH(M$4,[0]!Curves,0))</f>
        <v>#N/A</v>
      </c>
      <c r="N130" s="69" t="e">
        <f t="shared" si="30"/>
        <v>#N/A</v>
      </c>
      <c r="O130" s="85" t="e">
        <f t="shared" si="31"/>
        <v>#N/A</v>
      </c>
      <c r="P130" s="60"/>
      <c r="Q130" s="85">
        <f t="shared" si="32"/>
        <v>3.8970000000000002</v>
      </c>
      <c r="R130" s="85">
        <f t="shared" si="33"/>
        <v>3.8970000000000002</v>
      </c>
      <c r="S130" s="85">
        <f>Summary!E130</f>
        <v>0</v>
      </c>
      <c r="T130" s="70"/>
      <c r="U130" s="22">
        <f t="shared" si="34"/>
        <v>31</v>
      </c>
      <c r="V130" s="71">
        <f t="shared" si="35"/>
        <v>40725</v>
      </c>
      <c r="W130" s="22">
        <f t="shared" ca="1" si="36"/>
        <v>3663</v>
      </c>
      <c r="X130" s="68">
        <f>VLOOKUP($A130,[0]!Table,MATCH(X$4,[0]!Curves,0))</f>
        <v>6.15796382216569E-2</v>
      </c>
      <c r="Y130" s="72">
        <f t="shared" ca="1" si="37"/>
        <v>0.54430255927104421</v>
      </c>
      <c r="Z130" s="22">
        <f t="shared" si="38"/>
        <v>0</v>
      </c>
      <c r="AA130" s="22">
        <f t="shared" si="39"/>
        <v>0</v>
      </c>
      <c r="AB130" s="73"/>
      <c r="AC130" s="62">
        <f t="shared" ca="1" si="40"/>
        <v>0</v>
      </c>
      <c r="AE130" s="62">
        <f t="shared" ca="1" si="42"/>
        <v>0</v>
      </c>
      <c r="AF130" s="62">
        <f t="shared" ca="1" si="43"/>
        <v>0</v>
      </c>
      <c r="AG130" s="62">
        <f t="shared" ca="1" si="44"/>
        <v>0</v>
      </c>
    </row>
    <row r="131" spans="1:33">
      <c r="A131" s="65">
        <f t="shared" si="41"/>
        <v>40756</v>
      </c>
      <c r="B131" s="66">
        <f>Summary!D131</f>
        <v>0</v>
      </c>
      <c r="C131" s="74"/>
      <c r="D131" s="67">
        <f t="shared" si="23"/>
        <v>0</v>
      </c>
      <c r="E131" s="56">
        <f t="shared" si="24"/>
        <v>0</v>
      </c>
      <c r="F131" s="56">
        <f t="shared" ca="1" si="25"/>
        <v>0</v>
      </c>
      <c r="G131" s="68">
        <f>VLOOKUP($A131,[0]!Table,MATCH(G$4,[0]!Curves,0))</f>
        <v>3.9460000000000002</v>
      </c>
      <c r="H131" s="69">
        <f t="shared" si="26"/>
        <v>3.9460000000000002</v>
      </c>
      <c r="I131" s="68">
        <f t="shared" si="27"/>
        <v>3.9460000000000002</v>
      </c>
      <c r="J131" s="68">
        <v>0</v>
      </c>
      <c r="K131" s="69">
        <f t="shared" si="28"/>
        <v>0</v>
      </c>
      <c r="L131" s="85">
        <f t="shared" si="29"/>
        <v>0</v>
      </c>
      <c r="M131" s="68" t="e">
        <f>VLOOKUP($A131,[0]!Table,MATCH(M$4,[0]!Curves,0))</f>
        <v>#N/A</v>
      </c>
      <c r="N131" s="69" t="e">
        <f t="shared" si="30"/>
        <v>#N/A</v>
      </c>
      <c r="O131" s="85" t="e">
        <f t="shared" si="31"/>
        <v>#N/A</v>
      </c>
      <c r="P131" s="60"/>
      <c r="Q131" s="85">
        <f t="shared" si="32"/>
        <v>3.9460000000000002</v>
      </c>
      <c r="R131" s="85">
        <f t="shared" si="33"/>
        <v>3.9460000000000002</v>
      </c>
      <c r="S131" s="85">
        <f>Summary!E131</f>
        <v>0</v>
      </c>
      <c r="T131" s="70"/>
      <c r="U131" s="22">
        <f t="shared" si="34"/>
        <v>31</v>
      </c>
      <c r="V131" s="71">
        <f t="shared" si="35"/>
        <v>40756</v>
      </c>
      <c r="W131" s="22">
        <f t="shared" ca="1" si="36"/>
        <v>3694</v>
      </c>
      <c r="X131" s="68">
        <f>VLOOKUP($A131,[0]!Table,MATCH(X$4,[0]!Curves,0))</f>
        <v>6.1622526450133101E-2</v>
      </c>
      <c r="Y131" s="72">
        <f t="shared" ca="1" si="37"/>
        <v>0.54128007727913119</v>
      </c>
      <c r="Z131" s="22">
        <f t="shared" si="38"/>
        <v>0</v>
      </c>
      <c r="AA131" s="22">
        <f t="shared" si="39"/>
        <v>0</v>
      </c>
      <c r="AB131" s="73"/>
      <c r="AC131" s="62">
        <f t="shared" ca="1" si="40"/>
        <v>0</v>
      </c>
      <c r="AE131" s="62">
        <f t="shared" ca="1" si="42"/>
        <v>0</v>
      </c>
      <c r="AF131" s="62">
        <f t="shared" ca="1" si="43"/>
        <v>0</v>
      </c>
      <c r="AG131" s="62">
        <f t="shared" ca="1" si="44"/>
        <v>0</v>
      </c>
    </row>
    <row r="132" spans="1:33">
      <c r="A132" s="65">
        <f t="shared" si="41"/>
        <v>40787</v>
      </c>
      <c r="B132" s="66">
        <f>Summary!D132</f>
        <v>0</v>
      </c>
      <c r="C132" s="74"/>
      <c r="D132" s="67">
        <f t="shared" si="23"/>
        <v>0</v>
      </c>
      <c r="E132" s="56">
        <f t="shared" si="24"/>
        <v>0</v>
      </c>
      <c r="F132" s="56">
        <f t="shared" ca="1" si="25"/>
        <v>0</v>
      </c>
      <c r="G132" s="68">
        <f>VLOOKUP($A132,[0]!Table,MATCH(G$4,[0]!Curves,0))</f>
        <v>3.9610000000000003</v>
      </c>
      <c r="H132" s="69">
        <f t="shared" si="26"/>
        <v>3.9610000000000003</v>
      </c>
      <c r="I132" s="68">
        <f t="shared" si="27"/>
        <v>3.9610000000000003</v>
      </c>
      <c r="J132" s="68">
        <v>0</v>
      </c>
      <c r="K132" s="69">
        <f t="shared" si="28"/>
        <v>0</v>
      </c>
      <c r="L132" s="85">
        <f t="shared" si="29"/>
        <v>0</v>
      </c>
      <c r="M132" s="68" t="e">
        <f>VLOOKUP($A132,[0]!Table,MATCH(M$4,[0]!Curves,0))</f>
        <v>#N/A</v>
      </c>
      <c r="N132" s="69" t="e">
        <f t="shared" si="30"/>
        <v>#N/A</v>
      </c>
      <c r="O132" s="85" t="e">
        <f t="shared" si="31"/>
        <v>#N/A</v>
      </c>
      <c r="P132" s="60"/>
      <c r="Q132" s="85">
        <f t="shared" si="32"/>
        <v>3.9610000000000003</v>
      </c>
      <c r="R132" s="85">
        <f t="shared" si="33"/>
        <v>3.9610000000000003</v>
      </c>
      <c r="S132" s="85">
        <f>Summary!E132</f>
        <v>0</v>
      </c>
      <c r="T132" s="70"/>
      <c r="U132" s="22">
        <f t="shared" si="34"/>
        <v>30</v>
      </c>
      <c r="V132" s="71">
        <f t="shared" si="35"/>
        <v>40787</v>
      </c>
      <c r="W132" s="22">
        <f t="shared" ca="1" si="36"/>
        <v>3725</v>
      </c>
      <c r="X132" s="68">
        <f>VLOOKUP($A132,[0]!Table,MATCH(X$4,[0]!Curves,0))</f>
        <v>6.1665414679220404E-2</v>
      </c>
      <c r="Y132" s="72">
        <f t="shared" ca="1" si="37"/>
        <v>0.53827058210459788</v>
      </c>
      <c r="Z132" s="22">
        <f t="shared" si="38"/>
        <v>0</v>
      </c>
      <c r="AA132" s="22">
        <f t="shared" si="39"/>
        <v>0</v>
      </c>
      <c r="AB132" s="73"/>
      <c r="AC132" s="62">
        <f t="shared" ca="1" si="40"/>
        <v>0</v>
      </c>
      <c r="AE132" s="62">
        <f t="shared" ca="1" si="42"/>
        <v>0</v>
      </c>
      <c r="AF132" s="62">
        <f t="shared" ca="1" si="43"/>
        <v>0</v>
      </c>
      <c r="AG132" s="62">
        <f t="shared" ca="1" si="44"/>
        <v>0</v>
      </c>
    </row>
    <row r="133" spans="1:33">
      <c r="A133" s="65">
        <f t="shared" si="41"/>
        <v>40817</v>
      </c>
      <c r="B133" s="66">
        <f>Summary!D133</f>
        <v>0</v>
      </c>
      <c r="C133" s="74"/>
      <c r="D133" s="67">
        <f t="shared" si="23"/>
        <v>0</v>
      </c>
      <c r="E133" s="56">
        <f t="shared" si="24"/>
        <v>0</v>
      </c>
      <c r="F133" s="56">
        <f t="shared" ca="1" si="25"/>
        <v>0</v>
      </c>
      <c r="G133" s="68">
        <f>VLOOKUP($A133,[0]!Table,MATCH(G$4,[0]!Curves,0))</f>
        <v>3.99</v>
      </c>
      <c r="H133" s="69">
        <f t="shared" si="26"/>
        <v>3.99</v>
      </c>
      <c r="I133" s="68">
        <f t="shared" si="27"/>
        <v>3.99</v>
      </c>
      <c r="J133" s="68">
        <v>0</v>
      </c>
      <c r="K133" s="69">
        <f t="shared" si="28"/>
        <v>0</v>
      </c>
      <c r="L133" s="85">
        <f t="shared" si="29"/>
        <v>0</v>
      </c>
      <c r="M133" s="68" t="e">
        <f>VLOOKUP($A133,[0]!Table,MATCH(M$4,[0]!Curves,0))</f>
        <v>#N/A</v>
      </c>
      <c r="N133" s="69" t="e">
        <f t="shared" si="30"/>
        <v>#N/A</v>
      </c>
      <c r="O133" s="85" t="e">
        <f t="shared" si="31"/>
        <v>#N/A</v>
      </c>
      <c r="P133" s="60"/>
      <c r="Q133" s="85">
        <f t="shared" si="32"/>
        <v>3.99</v>
      </c>
      <c r="R133" s="85">
        <f t="shared" si="33"/>
        <v>3.99</v>
      </c>
      <c r="S133" s="85">
        <f>Summary!E133</f>
        <v>0</v>
      </c>
      <c r="T133" s="70"/>
      <c r="U133" s="22">
        <f t="shared" si="34"/>
        <v>31</v>
      </c>
      <c r="V133" s="71">
        <f t="shared" si="35"/>
        <v>40817</v>
      </c>
      <c r="W133" s="22">
        <f t="shared" ca="1" si="36"/>
        <v>3755</v>
      </c>
      <c r="X133" s="68">
        <f>VLOOKUP($A133,[0]!Table,MATCH(X$4,[0]!Curves,0))</f>
        <v>6.1706919417628299E-2</v>
      </c>
      <c r="Y133" s="72">
        <f t="shared" ca="1" si="37"/>
        <v>0.53537050457893398</v>
      </c>
      <c r="Z133" s="22">
        <f t="shared" si="38"/>
        <v>0</v>
      </c>
      <c r="AA133" s="22">
        <f t="shared" si="39"/>
        <v>0</v>
      </c>
      <c r="AB133" s="73"/>
      <c r="AC133" s="62">
        <f t="shared" ca="1" si="40"/>
        <v>0</v>
      </c>
      <c r="AE133" s="62">
        <f t="shared" ca="1" si="42"/>
        <v>0</v>
      </c>
      <c r="AF133" s="62">
        <f t="shared" ca="1" si="43"/>
        <v>0</v>
      </c>
      <c r="AG133" s="62">
        <f t="shared" ca="1" si="44"/>
        <v>0</v>
      </c>
    </row>
    <row r="134" spans="1:33">
      <c r="A134" s="65">
        <f t="shared" si="41"/>
        <v>40848</v>
      </c>
      <c r="B134" s="66">
        <f>Summary!D134</f>
        <v>0</v>
      </c>
      <c r="C134" s="74"/>
      <c r="D134" s="67">
        <f t="shared" si="23"/>
        <v>0</v>
      </c>
      <c r="E134" s="56">
        <f t="shared" si="24"/>
        <v>0</v>
      </c>
      <c r="F134" s="56">
        <f t="shared" ca="1" si="25"/>
        <v>0</v>
      </c>
      <c r="G134" s="68">
        <f>VLOOKUP($A134,[0]!Table,MATCH(G$4,[0]!Curves,0))</f>
        <v>4.13</v>
      </c>
      <c r="H134" s="69">
        <f t="shared" si="26"/>
        <v>4.13</v>
      </c>
      <c r="I134" s="68">
        <f t="shared" si="27"/>
        <v>4.13</v>
      </c>
      <c r="J134" s="68">
        <v>0</v>
      </c>
      <c r="K134" s="69">
        <f t="shared" si="28"/>
        <v>0</v>
      </c>
      <c r="L134" s="85">
        <f t="shared" si="29"/>
        <v>0</v>
      </c>
      <c r="M134" s="68" t="e">
        <f>VLOOKUP($A134,[0]!Table,MATCH(M$4,[0]!Curves,0))</f>
        <v>#N/A</v>
      </c>
      <c r="N134" s="69" t="e">
        <f t="shared" si="30"/>
        <v>#N/A</v>
      </c>
      <c r="O134" s="85" t="e">
        <f t="shared" si="31"/>
        <v>#N/A</v>
      </c>
      <c r="P134" s="60"/>
      <c r="Q134" s="85">
        <f t="shared" si="32"/>
        <v>4.13</v>
      </c>
      <c r="R134" s="85">
        <f t="shared" si="33"/>
        <v>4.13</v>
      </c>
      <c r="S134" s="85">
        <f>Summary!E134</f>
        <v>0</v>
      </c>
      <c r="T134" s="70"/>
      <c r="U134" s="22">
        <f t="shared" si="34"/>
        <v>30</v>
      </c>
      <c r="V134" s="71">
        <f t="shared" si="35"/>
        <v>40848</v>
      </c>
      <c r="W134" s="22">
        <f t="shared" ca="1" si="36"/>
        <v>3786</v>
      </c>
      <c r="X134" s="68">
        <f>VLOOKUP($A134,[0]!Table,MATCH(X$4,[0]!Curves,0))</f>
        <v>6.17498076479173E-2</v>
      </c>
      <c r="Y134" s="72">
        <f t="shared" ca="1" si="37"/>
        <v>0.53238647713975218</v>
      </c>
      <c r="Z134" s="22">
        <f t="shared" si="38"/>
        <v>0</v>
      </c>
      <c r="AA134" s="22">
        <f t="shared" si="39"/>
        <v>0</v>
      </c>
      <c r="AB134" s="73"/>
      <c r="AC134" s="62">
        <f t="shared" ca="1" si="40"/>
        <v>0</v>
      </c>
      <c r="AE134" s="62">
        <f t="shared" ca="1" si="42"/>
        <v>0</v>
      </c>
      <c r="AF134" s="62">
        <f t="shared" ca="1" si="43"/>
        <v>0</v>
      </c>
      <c r="AG134" s="62">
        <f t="shared" ca="1" si="44"/>
        <v>0</v>
      </c>
    </row>
    <row r="135" spans="1:33">
      <c r="A135" s="65">
        <f t="shared" si="41"/>
        <v>40878</v>
      </c>
      <c r="B135" s="66">
        <f>Summary!D135</f>
        <v>0</v>
      </c>
      <c r="C135" s="74"/>
      <c r="D135" s="67">
        <f t="shared" si="23"/>
        <v>0</v>
      </c>
      <c r="E135" s="56">
        <f t="shared" si="24"/>
        <v>0</v>
      </c>
      <c r="F135" s="56">
        <f t="shared" ca="1" si="25"/>
        <v>0</v>
      </c>
      <c r="G135" s="68">
        <f>VLOOKUP($A135,[0]!Table,MATCH(G$4,[0]!Curves,0))</f>
        <v>4.2699999999999996</v>
      </c>
      <c r="H135" s="69">
        <f t="shared" si="26"/>
        <v>4.2699999999999996</v>
      </c>
      <c r="I135" s="68">
        <f t="shared" si="27"/>
        <v>4.2699999999999996</v>
      </c>
      <c r="J135" s="68">
        <v>0</v>
      </c>
      <c r="K135" s="69">
        <f t="shared" si="28"/>
        <v>0</v>
      </c>
      <c r="L135" s="85">
        <f t="shared" si="29"/>
        <v>0</v>
      </c>
      <c r="M135" s="68" t="e">
        <f>VLOOKUP($A135,[0]!Table,MATCH(M$4,[0]!Curves,0))</f>
        <v>#N/A</v>
      </c>
      <c r="N135" s="69" t="e">
        <f t="shared" si="30"/>
        <v>#N/A</v>
      </c>
      <c r="O135" s="85" t="e">
        <f t="shared" si="31"/>
        <v>#N/A</v>
      </c>
      <c r="P135" s="60"/>
      <c r="Q135" s="85">
        <f t="shared" si="32"/>
        <v>4.2699999999999996</v>
      </c>
      <c r="R135" s="85">
        <f t="shared" si="33"/>
        <v>4.2699999999999996</v>
      </c>
      <c r="S135" s="85">
        <f>Summary!E135</f>
        <v>0</v>
      </c>
      <c r="T135" s="70"/>
      <c r="U135" s="22">
        <f t="shared" si="34"/>
        <v>31</v>
      </c>
      <c r="V135" s="71">
        <f t="shared" si="35"/>
        <v>40878</v>
      </c>
      <c r="W135" s="22">
        <f t="shared" ca="1" si="36"/>
        <v>3816</v>
      </c>
      <c r="X135" s="68">
        <f>VLOOKUP($A135,[0]!Table,MATCH(X$4,[0]!Curves,0))</f>
        <v>6.1791312387488202E-2</v>
      </c>
      <c r="Y135" s="72">
        <f t="shared" ca="1" si="37"/>
        <v>0.52951098976939304</v>
      </c>
      <c r="Z135" s="22">
        <f t="shared" si="38"/>
        <v>0</v>
      </c>
      <c r="AA135" s="22">
        <f t="shared" si="39"/>
        <v>0</v>
      </c>
      <c r="AB135" s="73"/>
      <c r="AC135" s="62">
        <f t="shared" ca="1" si="40"/>
        <v>0</v>
      </c>
      <c r="AE135" s="62">
        <f t="shared" ca="1" si="42"/>
        <v>0</v>
      </c>
      <c r="AF135" s="62">
        <f t="shared" ca="1" si="43"/>
        <v>0</v>
      </c>
      <c r="AG135" s="62">
        <f t="shared" ca="1" si="44"/>
        <v>0</v>
      </c>
    </row>
    <row r="136" spans="1:33">
      <c r="A136" s="65">
        <f t="shared" si="41"/>
        <v>40909</v>
      </c>
      <c r="B136" s="66">
        <f>Summary!D136</f>
        <v>0</v>
      </c>
      <c r="C136" s="74"/>
      <c r="D136" s="67">
        <f t="shared" si="23"/>
        <v>0</v>
      </c>
      <c r="E136" s="56">
        <f t="shared" si="24"/>
        <v>0</v>
      </c>
      <c r="F136" s="56">
        <f t="shared" ca="1" si="25"/>
        <v>0</v>
      </c>
      <c r="G136" s="68">
        <f>VLOOKUP($A136,[0]!Table,MATCH(G$4,[0]!Curves,0))</f>
        <v>4.3899999999999997</v>
      </c>
      <c r="H136" s="69">
        <f t="shared" si="26"/>
        <v>4.3899999999999997</v>
      </c>
      <c r="I136" s="68">
        <f t="shared" si="27"/>
        <v>4.3899999999999997</v>
      </c>
      <c r="J136" s="68">
        <v>0</v>
      </c>
      <c r="K136" s="69">
        <f t="shared" si="28"/>
        <v>0</v>
      </c>
      <c r="L136" s="85">
        <f t="shared" si="29"/>
        <v>0</v>
      </c>
      <c r="M136" s="68" t="e">
        <f>VLOOKUP($A136,[0]!Table,MATCH(M$4,[0]!Curves,0))</f>
        <v>#N/A</v>
      </c>
      <c r="N136" s="69" t="e">
        <f t="shared" si="30"/>
        <v>#N/A</v>
      </c>
      <c r="O136" s="85" t="e">
        <f t="shared" si="31"/>
        <v>#N/A</v>
      </c>
      <c r="P136" s="60"/>
      <c r="Q136" s="85">
        <f t="shared" si="32"/>
        <v>4.3899999999999997</v>
      </c>
      <c r="R136" s="85">
        <f t="shared" si="33"/>
        <v>4.3899999999999997</v>
      </c>
      <c r="S136" s="85">
        <f>Summary!E136</f>
        <v>0</v>
      </c>
      <c r="T136" s="70"/>
      <c r="U136" s="22">
        <f t="shared" si="34"/>
        <v>31</v>
      </c>
      <c r="V136" s="71">
        <f t="shared" si="35"/>
        <v>40909</v>
      </c>
      <c r="W136" s="22">
        <f t="shared" ca="1" si="36"/>
        <v>3847</v>
      </c>
      <c r="X136" s="68">
        <f>VLOOKUP($A136,[0]!Table,MATCH(X$4,[0]!Curves,0))</f>
        <v>6.1834200618978902E-2</v>
      </c>
      <c r="Y136" s="72">
        <f t="shared" ca="1" si="37"/>
        <v>0.5265523140428332</v>
      </c>
      <c r="Z136" s="22">
        <f t="shared" si="38"/>
        <v>0</v>
      </c>
      <c r="AA136" s="22">
        <f t="shared" si="39"/>
        <v>0</v>
      </c>
      <c r="AB136" s="73"/>
      <c r="AC136" s="62">
        <f t="shared" ca="1" si="40"/>
        <v>0</v>
      </c>
      <c r="AE136" s="62">
        <f t="shared" ca="1" si="42"/>
        <v>0</v>
      </c>
      <c r="AF136" s="62">
        <f t="shared" ca="1" si="43"/>
        <v>0</v>
      </c>
      <c r="AG136" s="62">
        <f t="shared" ca="1" si="44"/>
        <v>0</v>
      </c>
    </row>
    <row r="137" spans="1:33">
      <c r="A137" s="65">
        <f t="shared" si="41"/>
        <v>40940</v>
      </c>
      <c r="B137" s="66">
        <f>Summary!D137</f>
        <v>0</v>
      </c>
      <c r="C137" s="74"/>
      <c r="D137" s="67">
        <f t="shared" si="23"/>
        <v>0</v>
      </c>
      <c r="E137" s="56">
        <f t="shared" si="24"/>
        <v>0</v>
      </c>
      <c r="F137" s="56">
        <f t="shared" ca="1" si="25"/>
        <v>0</v>
      </c>
      <c r="G137" s="68">
        <f>VLOOKUP($A137,[0]!Table,MATCH(G$4,[0]!Curves,0))</f>
        <v>4.2720000000000002</v>
      </c>
      <c r="H137" s="69">
        <f t="shared" si="26"/>
        <v>4.2720000000000002</v>
      </c>
      <c r="I137" s="68">
        <f t="shared" si="27"/>
        <v>4.2720000000000002</v>
      </c>
      <c r="J137" s="68">
        <v>0</v>
      </c>
      <c r="K137" s="69">
        <f t="shared" si="28"/>
        <v>0</v>
      </c>
      <c r="L137" s="85">
        <f t="shared" si="29"/>
        <v>0</v>
      </c>
      <c r="M137" s="68" t="e">
        <f>VLOOKUP($A137,[0]!Table,MATCH(M$4,[0]!Curves,0))</f>
        <v>#N/A</v>
      </c>
      <c r="N137" s="69" t="e">
        <f t="shared" si="30"/>
        <v>#N/A</v>
      </c>
      <c r="O137" s="85" t="e">
        <f t="shared" si="31"/>
        <v>#N/A</v>
      </c>
      <c r="P137" s="60"/>
      <c r="Q137" s="85">
        <f t="shared" si="32"/>
        <v>4.2720000000000002</v>
      </c>
      <c r="R137" s="85">
        <f t="shared" si="33"/>
        <v>4.2720000000000002</v>
      </c>
      <c r="S137" s="85">
        <f>Summary!E137</f>
        <v>0</v>
      </c>
      <c r="T137" s="70"/>
      <c r="U137" s="22">
        <f t="shared" si="34"/>
        <v>29</v>
      </c>
      <c r="V137" s="71">
        <f t="shared" si="35"/>
        <v>40940</v>
      </c>
      <c r="W137" s="22">
        <f t="shared" ca="1" si="36"/>
        <v>3878</v>
      </c>
      <c r="X137" s="68">
        <f>VLOOKUP($A137,[0]!Table,MATCH(X$4,[0]!Curves,0))</f>
        <v>6.1877088851079801E-2</v>
      </c>
      <c r="Y137" s="72">
        <f t="shared" ca="1" si="37"/>
        <v>0.52360647724973863</v>
      </c>
      <c r="Z137" s="22">
        <f t="shared" si="38"/>
        <v>0</v>
      </c>
      <c r="AA137" s="22">
        <f t="shared" si="39"/>
        <v>0</v>
      </c>
      <c r="AB137" s="73"/>
      <c r="AC137" s="62">
        <f t="shared" ca="1" si="40"/>
        <v>0</v>
      </c>
      <c r="AE137" s="62">
        <f t="shared" ca="1" si="42"/>
        <v>0</v>
      </c>
      <c r="AF137" s="62">
        <f t="shared" ca="1" si="43"/>
        <v>0</v>
      </c>
      <c r="AG137" s="62">
        <f t="shared" ca="1" si="44"/>
        <v>0</v>
      </c>
    </row>
    <row r="138" spans="1:33">
      <c r="A138" s="65">
        <f t="shared" si="41"/>
        <v>40969</v>
      </c>
      <c r="B138" s="66">
        <f>Summary!D138</f>
        <v>0</v>
      </c>
      <c r="C138" s="74"/>
      <c r="D138" s="67">
        <f t="shared" ref="D138:D201" si="45">B138+C138</f>
        <v>0</v>
      </c>
      <c r="E138" s="56">
        <f t="shared" ref="E138:E201" si="46">IF(Z138=0,0,IF(AND(Z138=1,$H$3=1),D138*U138,IF($H$3=2,D138,"N/A")))</f>
        <v>0</v>
      </c>
      <c r="F138" s="56">
        <f t="shared" ref="F138:F201" ca="1" si="47">E138*Y138</f>
        <v>0</v>
      </c>
      <c r="G138" s="68">
        <f>VLOOKUP($A138,[0]!Table,MATCH(G$4,[0]!Curves,0))</f>
        <v>4.1390000000000002</v>
      </c>
      <c r="H138" s="69">
        <f t="shared" ref="H138:H201" si="48">G138+$H$7</f>
        <v>4.1390000000000002</v>
      </c>
      <c r="I138" s="68">
        <f t="shared" ref="I138:I201" si="49">H138</f>
        <v>4.1390000000000002</v>
      </c>
      <c r="J138" s="68">
        <v>0</v>
      </c>
      <c r="K138" s="69">
        <f t="shared" ref="K138:K201" si="50">J138+$K$7</f>
        <v>0</v>
      </c>
      <c r="L138" s="85">
        <f t="shared" ref="L138:L201" si="51">K138</f>
        <v>0</v>
      </c>
      <c r="M138" s="68" t="e">
        <f>VLOOKUP($A138,[0]!Table,MATCH(M$4,[0]!Curves,0))</f>
        <v>#N/A</v>
      </c>
      <c r="N138" s="69" t="e">
        <f t="shared" ref="N138:N201" si="52">M138+$N$7</f>
        <v>#N/A</v>
      </c>
      <c r="O138" s="85" t="e">
        <f t="shared" ref="O138:O201" si="53">N138</f>
        <v>#N/A</v>
      </c>
      <c r="P138" s="60"/>
      <c r="Q138" s="85">
        <f t="shared" ref="Q138:Q201" si="54">IF($F$3=1,M138+J138+G138,J138+G138)</f>
        <v>4.1390000000000002</v>
      </c>
      <c r="R138" s="85">
        <f t="shared" ref="R138:R201" si="55">IF($F$3=1,N138+K138+H138,K138+H138)</f>
        <v>4.1390000000000002</v>
      </c>
      <c r="S138" s="85">
        <f>Summary!E138</f>
        <v>0</v>
      </c>
      <c r="T138" s="70"/>
      <c r="U138" s="22">
        <f t="shared" ref="U138:U201" si="56">A139-A138</f>
        <v>31</v>
      </c>
      <c r="V138" s="71">
        <f t="shared" ref="V138:V201" si="57">CHOOSE(F$3,A139+24,A138)</f>
        <v>40969</v>
      </c>
      <c r="W138" s="22">
        <f t="shared" ref="W138:W201" ca="1" si="58">V138-C$3</f>
        <v>3907</v>
      </c>
      <c r="X138" s="68">
        <f>VLOOKUP($A138,[0]!Table,MATCH(X$4,[0]!Curves,0))</f>
        <v>6.1917210101017202E-2</v>
      </c>
      <c r="Y138" s="72">
        <f t="shared" ref="Y138:Y201" ca="1" si="59">1/(1+CHOOSE(F$3,(X139+($K$3/10000))/2,(X138+($K$3/10000))/2))^(2*W138/365.25)</f>
        <v>0.52086229079923474</v>
      </c>
      <c r="Z138" s="22">
        <f t="shared" ref="Z138:Z201" si="60">IF(AND(mthbeg&lt;=A138,mthend&gt;=A138),1,0)</f>
        <v>0</v>
      </c>
      <c r="AA138" s="22">
        <f t="shared" ref="AA138:AA201" si="61">U138*Z138</f>
        <v>0</v>
      </c>
      <c r="AB138" s="73"/>
      <c r="AC138" s="62">
        <f t="shared" ref="AC138:AC201" ca="1" si="62">(S138-R138)*F138</f>
        <v>0</v>
      </c>
      <c r="AE138" s="62">
        <f t="shared" ca="1" si="42"/>
        <v>0</v>
      </c>
      <c r="AF138" s="62">
        <f t="shared" ca="1" si="43"/>
        <v>0</v>
      </c>
      <c r="AG138" s="62">
        <f t="shared" ca="1" si="44"/>
        <v>0</v>
      </c>
    </row>
    <row r="139" spans="1:33">
      <c r="A139" s="65">
        <f t="shared" ref="A139:A202" si="63">EDATE(A138,1)</f>
        <v>41000</v>
      </c>
      <c r="B139" s="66">
        <f>Summary!D139</f>
        <v>0</v>
      </c>
      <c r="C139" s="74"/>
      <c r="D139" s="67">
        <f t="shared" si="45"/>
        <v>0</v>
      </c>
      <c r="E139" s="56">
        <f t="shared" si="46"/>
        <v>0</v>
      </c>
      <c r="F139" s="56">
        <f t="shared" ca="1" si="47"/>
        <v>0</v>
      </c>
      <c r="G139" s="68">
        <f>VLOOKUP($A139,[0]!Table,MATCH(G$4,[0]!Curves,0))</f>
        <v>3.919</v>
      </c>
      <c r="H139" s="69">
        <f t="shared" si="48"/>
        <v>3.919</v>
      </c>
      <c r="I139" s="68">
        <f t="shared" si="49"/>
        <v>3.919</v>
      </c>
      <c r="J139" s="68">
        <v>0</v>
      </c>
      <c r="K139" s="69">
        <f t="shared" si="50"/>
        <v>0</v>
      </c>
      <c r="L139" s="85">
        <f t="shared" si="51"/>
        <v>0</v>
      </c>
      <c r="M139" s="68" t="e">
        <f>VLOOKUP($A139,[0]!Table,MATCH(M$4,[0]!Curves,0))</f>
        <v>#N/A</v>
      </c>
      <c r="N139" s="69" t="e">
        <f t="shared" si="52"/>
        <v>#N/A</v>
      </c>
      <c r="O139" s="85" t="e">
        <f t="shared" si="53"/>
        <v>#N/A</v>
      </c>
      <c r="P139" s="60"/>
      <c r="Q139" s="85">
        <f t="shared" si="54"/>
        <v>3.919</v>
      </c>
      <c r="R139" s="85">
        <f t="shared" si="55"/>
        <v>3.919</v>
      </c>
      <c r="S139" s="85">
        <f>Summary!E139</f>
        <v>0</v>
      </c>
      <c r="T139" s="70"/>
      <c r="U139" s="22">
        <f t="shared" si="56"/>
        <v>30</v>
      </c>
      <c r="V139" s="71">
        <f t="shared" si="57"/>
        <v>41000</v>
      </c>
      <c r="W139" s="22">
        <f t="shared" ca="1" si="58"/>
        <v>3938</v>
      </c>
      <c r="X139" s="68">
        <f>VLOOKUP($A139,[0]!Table,MATCH(X$4,[0]!Curves,0))</f>
        <v>6.1960098334300703E-2</v>
      </c>
      <c r="Y139" s="72">
        <f t="shared" ca="1" si="59"/>
        <v>0.51794121744999599</v>
      </c>
      <c r="Z139" s="22">
        <f t="shared" si="60"/>
        <v>0</v>
      </c>
      <c r="AA139" s="22">
        <f t="shared" si="61"/>
        <v>0</v>
      </c>
      <c r="AB139" s="73"/>
      <c r="AC139" s="62">
        <f t="shared" ca="1" si="62"/>
        <v>0</v>
      </c>
      <c r="AE139" s="62">
        <f t="shared" ref="AE139:AE202" ca="1" si="64">Q139*F139</f>
        <v>0</v>
      </c>
      <c r="AF139" s="62">
        <f t="shared" ref="AF139:AF202" ca="1" si="65">R139*$F139</f>
        <v>0</v>
      </c>
      <c r="AG139" s="62">
        <f t="shared" ref="AG139:AG202" ca="1" si="66">S139*$F139</f>
        <v>0</v>
      </c>
    </row>
    <row r="140" spans="1:33">
      <c r="A140" s="65">
        <f t="shared" si="63"/>
        <v>41030</v>
      </c>
      <c r="B140" s="66">
        <f>Summary!D140</f>
        <v>0</v>
      </c>
      <c r="C140" s="74"/>
      <c r="D140" s="67">
        <f t="shared" si="45"/>
        <v>0</v>
      </c>
      <c r="E140" s="56">
        <f t="shared" si="46"/>
        <v>0</v>
      </c>
      <c r="F140" s="56">
        <f t="shared" ca="1" si="47"/>
        <v>0</v>
      </c>
      <c r="G140" s="68">
        <f>VLOOKUP($A140,[0]!Table,MATCH(G$4,[0]!Curves,0))</f>
        <v>3.9090000000000003</v>
      </c>
      <c r="H140" s="69">
        <f t="shared" si="48"/>
        <v>3.9090000000000003</v>
      </c>
      <c r="I140" s="68">
        <f t="shared" si="49"/>
        <v>3.9090000000000003</v>
      </c>
      <c r="J140" s="68">
        <v>0</v>
      </c>
      <c r="K140" s="69">
        <f t="shared" si="50"/>
        <v>0</v>
      </c>
      <c r="L140" s="85">
        <f t="shared" si="51"/>
        <v>0</v>
      </c>
      <c r="M140" s="68" t="e">
        <f>VLOOKUP($A140,[0]!Table,MATCH(M$4,[0]!Curves,0))</f>
        <v>#N/A</v>
      </c>
      <c r="N140" s="69" t="e">
        <f t="shared" si="52"/>
        <v>#N/A</v>
      </c>
      <c r="O140" s="85" t="e">
        <f t="shared" si="53"/>
        <v>#N/A</v>
      </c>
      <c r="P140" s="60"/>
      <c r="Q140" s="85">
        <f t="shared" si="54"/>
        <v>3.9090000000000003</v>
      </c>
      <c r="R140" s="85">
        <f t="shared" si="55"/>
        <v>3.9090000000000003</v>
      </c>
      <c r="S140" s="85">
        <f>Summary!E140</f>
        <v>0</v>
      </c>
      <c r="T140" s="70"/>
      <c r="U140" s="22">
        <f t="shared" si="56"/>
        <v>31</v>
      </c>
      <c r="V140" s="71">
        <f t="shared" si="57"/>
        <v>41030</v>
      </c>
      <c r="W140" s="22">
        <f t="shared" ca="1" si="58"/>
        <v>3968</v>
      </c>
      <c r="X140" s="68">
        <f>VLOOKUP($A140,[0]!Table,MATCH(X$4,[0]!Curves,0))</f>
        <v>6.2001603076768504E-2</v>
      </c>
      <c r="Y140" s="72">
        <f t="shared" ca="1" si="59"/>
        <v>0.515126512057834</v>
      </c>
      <c r="Z140" s="22">
        <f t="shared" si="60"/>
        <v>0</v>
      </c>
      <c r="AA140" s="22">
        <f t="shared" si="61"/>
        <v>0</v>
      </c>
      <c r="AB140" s="73"/>
      <c r="AC140" s="62">
        <f t="shared" ca="1" si="62"/>
        <v>0</v>
      </c>
      <c r="AE140" s="62">
        <f t="shared" ca="1" si="64"/>
        <v>0</v>
      </c>
      <c r="AF140" s="62">
        <f t="shared" ca="1" si="65"/>
        <v>0</v>
      </c>
      <c r="AG140" s="62">
        <f t="shared" ca="1" si="66"/>
        <v>0</v>
      </c>
    </row>
    <row r="141" spans="1:33">
      <c r="A141" s="65">
        <f t="shared" si="63"/>
        <v>41061</v>
      </c>
      <c r="B141" s="66">
        <f>Summary!D141</f>
        <v>0</v>
      </c>
      <c r="C141" s="74"/>
      <c r="D141" s="67">
        <f t="shared" si="45"/>
        <v>0</v>
      </c>
      <c r="E141" s="56">
        <f t="shared" si="46"/>
        <v>0</v>
      </c>
      <c r="F141" s="56">
        <f t="shared" ca="1" si="47"/>
        <v>0</v>
      </c>
      <c r="G141" s="68">
        <f>VLOOKUP($A141,[0]!Table,MATCH(G$4,[0]!Curves,0))</f>
        <v>3.9449999999999998</v>
      </c>
      <c r="H141" s="69">
        <f t="shared" si="48"/>
        <v>3.9449999999999998</v>
      </c>
      <c r="I141" s="68">
        <f t="shared" si="49"/>
        <v>3.9449999999999998</v>
      </c>
      <c r="J141" s="68">
        <v>0</v>
      </c>
      <c r="K141" s="69">
        <f t="shared" si="50"/>
        <v>0</v>
      </c>
      <c r="L141" s="85">
        <f t="shared" si="51"/>
        <v>0</v>
      </c>
      <c r="M141" s="68" t="e">
        <f>VLOOKUP($A141,[0]!Table,MATCH(M$4,[0]!Curves,0))</f>
        <v>#N/A</v>
      </c>
      <c r="N141" s="69" t="e">
        <f t="shared" si="52"/>
        <v>#N/A</v>
      </c>
      <c r="O141" s="85" t="e">
        <f t="shared" si="53"/>
        <v>#N/A</v>
      </c>
      <c r="P141" s="60"/>
      <c r="Q141" s="85">
        <f t="shared" si="54"/>
        <v>3.9449999999999998</v>
      </c>
      <c r="R141" s="85">
        <f t="shared" si="55"/>
        <v>3.9449999999999998</v>
      </c>
      <c r="S141" s="85">
        <f>Summary!E141</f>
        <v>0</v>
      </c>
      <c r="T141" s="70"/>
      <c r="U141" s="22">
        <f t="shared" si="56"/>
        <v>30</v>
      </c>
      <c r="V141" s="71">
        <f t="shared" si="57"/>
        <v>41061</v>
      </c>
      <c r="W141" s="22">
        <f t="shared" ca="1" si="58"/>
        <v>3999</v>
      </c>
      <c r="X141" s="68">
        <f>VLOOKUP($A141,[0]!Table,MATCH(X$4,[0]!Curves,0))</f>
        <v>6.2044491311253204E-2</v>
      </c>
      <c r="Y141" s="72">
        <f t="shared" ca="1" si="59"/>
        <v>0.51223049783934427</v>
      </c>
      <c r="Z141" s="22">
        <f t="shared" si="60"/>
        <v>0</v>
      </c>
      <c r="AA141" s="22">
        <f t="shared" si="61"/>
        <v>0</v>
      </c>
      <c r="AB141" s="73"/>
      <c r="AC141" s="62">
        <f t="shared" ca="1" si="62"/>
        <v>0</v>
      </c>
      <c r="AE141" s="62">
        <f t="shared" ca="1" si="64"/>
        <v>0</v>
      </c>
      <c r="AF141" s="62">
        <f t="shared" ca="1" si="65"/>
        <v>0</v>
      </c>
      <c r="AG141" s="62">
        <f t="shared" ca="1" si="66"/>
        <v>0</v>
      </c>
    </row>
    <row r="142" spans="1:33">
      <c r="A142" s="65">
        <f t="shared" si="63"/>
        <v>41091</v>
      </c>
      <c r="B142" s="66">
        <f>Summary!D142</f>
        <v>0</v>
      </c>
      <c r="C142" s="74"/>
      <c r="D142" s="67">
        <f t="shared" si="45"/>
        <v>0</v>
      </c>
      <c r="E142" s="56">
        <f t="shared" si="46"/>
        <v>0</v>
      </c>
      <c r="F142" s="56">
        <f t="shared" ca="1" si="47"/>
        <v>0</v>
      </c>
      <c r="G142" s="68">
        <f>VLOOKUP($A142,[0]!Table,MATCH(G$4,[0]!Curves,0))</f>
        <v>3.9770000000000003</v>
      </c>
      <c r="H142" s="69">
        <f t="shared" si="48"/>
        <v>3.9770000000000003</v>
      </c>
      <c r="I142" s="68">
        <f t="shared" si="49"/>
        <v>3.9770000000000003</v>
      </c>
      <c r="J142" s="68">
        <v>0</v>
      </c>
      <c r="K142" s="69">
        <f t="shared" si="50"/>
        <v>0</v>
      </c>
      <c r="L142" s="85">
        <f t="shared" si="51"/>
        <v>0</v>
      </c>
      <c r="M142" s="68" t="e">
        <f>VLOOKUP($A142,[0]!Table,MATCH(M$4,[0]!Curves,0))</f>
        <v>#N/A</v>
      </c>
      <c r="N142" s="69" t="e">
        <f t="shared" si="52"/>
        <v>#N/A</v>
      </c>
      <c r="O142" s="85" t="e">
        <f t="shared" si="53"/>
        <v>#N/A</v>
      </c>
      <c r="P142" s="60"/>
      <c r="Q142" s="85">
        <f t="shared" si="54"/>
        <v>3.9770000000000003</v>
      </c>
      <c r="R142" s="85">
        <f t="shared" si="55"/>
        <v>3.9770000000000003</v>
      </c>
      <c r="S142" s="85">
        <f>Summary!E142</f>
        <v>0</v>
      </c>
      <c r="T142" s="70"/>
      <c r="U142" s="22">
        <f t="shared" si="56"/>
        <v>31</v>
      </c>
      <c r="V142" s="71">
        <f t="shared" si="57"/>
        <v>41091</v>
      </c>
      <c r="W142" s="22">
        <f t="shared" ca="1" si="58"/>
        <v>4029</v>
      </c>
      <c r="X142" s="68">
        <f>VLOOKUP($A142,[0]!Table,MATCH(X$4,[0]!Curves,0))</f>
        <v>6.2085996054883602E-2</v>
      </c>
      <c r="Y142" s="72">
        <f t="shared" ca="1" si="59"/>
        <v>0.50943998584693528</v>
      </c>
      <c r="Z142" s="22">
        <f t="shared" si="60"/>
        <v>0</v>
      </c>
      <c r="AA142" s="22">
        <f t="shared" si="61"/>
        <v>0</v>
      </c>
      <c r="AB142" s="73"/>
      <c r="AC142" s="62">
        <f t="shared" ca="1" si="62"/>
        <v>0</v>
      </c>
      <c r="AE142" s="62">
        <f t="shared" ca="1" si="64"/>
        <v>0</v>
      </c>
      <c r="AF142" s="62">
        <f t="shared" ca="1" si="65"/>
        <v>0</v>
      </c>
      <c r="AG142" s="62">
        <f t="shared" ca="1" si="66"/>
        <v>0</v>
      </c>
    </row>
    <row r="143" spans="1:33">
      <c r="A143" s="65">
        <f t="shared" si="63"/>
        <v>41122</v>
      </c>
      <c r="B143" s="66">
        <f>Summary!D143</f>
        <v>0</v>
      </c>
      <c r="C143" s="74"/>
      <c r="D143" s="67">
        <f t="shared" si="45"/>
        <v>0</v>
      </c>
      <c r="E143" s="56">
        <f t="shared" si="46"/>
        <v>0</v>
      </c>
      <c r="F143" s="56">
        <f t="shared" ca="1" si="47"/>
        <v>0</v>
      </c>
      <c r="G143" s="68">
        <f>VLOOKUP($A143,[0]!Table,MATCH(G$4,[0]!Curves,0))</f>
        <v>4.0259999999999998</v>
      </c>
      <c r="H143" s="69">
        <f t="shared" si="48"/>
        <v>4.0259999999999998</v>
      </c>
      <c r="I143" s="68">
        <f t="shared" si="49"/>
        <v>4.0259999999999998</v>
      </c>
      <c r="J143" s="68">
        <v>0</v>
      </c>
      <c r="K143" s="69">
        <f t="shared" si="50"/>
        <v>0</v>
      </c>
      <c r="L143" s="85">
        <f t="shared" si="51"/>
        <v>0</v>
      </c>
      <c r="M143" s="68" t="e">
        <f>VLOOKUP($A143,[0]!Table,MATCH(M$4,[0]!Curves,0))</f>
        <v>#N/A</v>
      </c>
      <c r="N143" s="69" t="e">
        <f t="shared" si="52"/>
        <v>#N/A</v>
      </c>
      <c r="O143" s="85" t="e">
        <f t="shared" si="53"/>
        <v>#N/A</v>
      </c>
      <c r="P143" s="60"/>
      <c r="Q143" s="85">
        <f t="shared" si="54"/>
        <v>4.0259999999999998</v>
      </c>
      <c r="R143" s="85">
        <f t="shared" si="55"/>
        <v>4.0259999999999998</v>
      </c>
      <c r="S143" s="85">
        <f>Summary!E143</f>
        <v>0</v>
      </c>
      <c r="T143" s="70"/>
      <c r="U143" s="22">
        <f t="shared" si="56"/>
        <v>31</v>
      </c>
      <c r="V143" s="71">
        <f t="shared" si="57"/>
        <v>41122</v>
      </c>
      <c r="W143" s="22">
        <f t="shared" ca="1" si="58"/>
        <v>4060</v>
      </c>
      <c r="X143" s="68">
        <f>VLOOKUP($A143,[0]!Table,MATCH(X$4,[0]!Curves,0))</f>
        <v>6.2128884290570098E-2</v>
      </c>
      <c r="Y143" s="72">
        <f t="shared" ca="1" si="59"/>
        <v>0.50656891200326293</v>
      </c>
      <c r="Z143" s="22">
        <f t="shared" si="60"/>
        <v>0</v>
      </c>
      <c r="AA143" s="22">
        <f t="shared" si="61"/>
        <v>0</v>
      </c>
      <c r="AB143" s="73"/>
      <c r="AC143" s="62">
        <f t="shared" ca="1" si="62"/>
        <v>0</v>
      </c>
      <c r="AE143" s="62">
        <f t="shared" ca="1" si="64"/>
        <v>0</v>
      </c>
      <c r="AF143" s="62">
        <f t="shared" ca="1" si="65"/>
        <v>0</v>
      </c>
      <c r="AG143" s="62">
        <f t="shared" ca="1" si="66"/>
        <v>0</v>
      </c>
    </row>
    <row r="144" spans="1:33">
      <c r="A144" s="65">
        <f t="shared" si="63"/>
        <v>41153</v>
      </c>
      <c r="B144" s="66">
        <f>Summary!D144</f>
        <v>0</v>
      </c>
      <c r="C144" s="74"/>
      <c r="D144" s="67">
        <f t="shared" si="45"/>
        <v>0</v>
      </c>
      <c r="E144" s="56">
        <f t="shared" si="46"/>
        <v>0</v>
      </c>
      <c r="F144" s="56">
        <f t="shared" ca="1" si="47"/>
        <v>0</v>
      </c>
      <c r="G144" s="68">
        <f>VLOOKUP($A144,[0]!Table,MATCH(G$4,[0]!Curves,0))</f>
        <v>4.0410000000000004</v>
      </c>
      <c r="H144" s="69">
        <f t="shared" si="48"/>
        <v>4.0410000000000004</v>
      </c>
      <c r="I144" s="68">
        <f t="shared" si="49"/>
        <v>4.0410000000000004</v>
      </c>
      <c r="J144" s="68">
        <v>0</v>
      </c>
      <c r="K144" s="69">
        <f t="shared" si="50"/>
        <v>0</v>
      </c>
      <c r="L144" s="85">
        <f t="shared" si="51"/>
        <v>0</v>
      </c>
      <c r="M144" s="68" t="e">
        <f>VLOOKUP($A144,[0]!Table,MATCH(M$4,[0]!Curves,0))</f>
        <v>#N/A</v>
      </c>
      <c r="N144" s="69" t="e">
        <f t="shared" si="52"/>
        <v>#N/A</v>
      </c>
      <c r="O144" s="85" t="e">
        <f t="shared" si="53"/>
        <v>#N/A</v>
      </c>
      <c r="P144" s="60"/>
      <c r="Q144" s="85">
        <f t="shared" si="54"/>
        <v>4.0410000000000004</v>
      </c>
      <c r="R144" s="85">
        <f t="shared" si="55"/>
        <v>4.0410000000000004</v>
      </c>
      <c r="S144" s="85">
        <f>Summary!E144</f>
        <v>0</v>
      </c>
      <c r="T144" s="70"/>
      <c r="U144" s="22">
        <f t="shared" si="56"/>
        <v>30</v>
      </c>
      <c r="V144" s="71">
        <f t="shared" si="57"/>
        <v>41153</v>
      </c>
      <c r="W144" s="22">
        <f t="shared" ca="1" si="58"/>
        <v>4091</v>
      </c>
      <c r="X144" s="68">
        <f>VLOOKUP($A144,[0]!Table,MATCH(X$4,[0]!Curves,0))</f>
        <v>6.2171772526865801E-2</v>
      </c>
      <c r="Y144" s="72">
        <f t="shared" ca="1" si="59"/>
        <v>0.50371046702934164</v>
      </c>
      <c r="Z144" s="22">
        <f t="shared" si="60"/>
        <v>0</v>
      </c>
      <c r="AA144" s="22">
        <f t="shared" si="61"/>
        <v>0</v>
      </c>
      <c r="AB144" s="73"/>
      <c r="AC144" s="62">
        <f t="shared" ca="1" si="62"/>
        <v>0</v>
      </c>
      <c r="AE144" s="62">
        <f t="shared" ca="1" si="64"/>
        <v>0</v>
      </c>
      <c r="AF144" s="62">
        <f t="shared" ca="1" si="65"/>
        <v>0</v>
      </c>
      <c r="AG144" s="62">
        <f t="shared" ca="1" si="66"/>
        <v>0</v>
      </c>
    </row>
    <row r="145" spans="1:33">
      <c r="A145" s="65">
        <f t="shared" si="63"/>
        <v>41183</v>
      </c>
      <c r="B145" s="66">
        <f>Summary!D145</f>
        <v>0</v>
      </c>
      <c r="C145" s="74"/>
      <c r="D145" s="67">
        <f t="shared" si="45"/>
        <v>0</v>
      </c>
      <c r="E145" s="56">
        <f t="shared" si="46"/>
        <v>0</v>
      </c>
      <c r="F145" s="56">
        <f t="shared" ca="1" si="47"/>
        <v>0</v>
      </c>
      <c r="G145" s="68">
        <f>VLOOKUP($A145,[0]!Table,MATCH(G$4,[0]!Curves,0))</f>
        <v>4.07</v>
      </c>
      <c r="H145" s="69">
        <f t="shared" si="48"/>
        <v>4.07</v>
      </c>
      <c r="I145" s="68">
        <f t="shared" si="49"/>
        <v>4.07</v>
      </c>
      <c r="J145" s="68">
        <v>0</v>
      </c>
      <c r="K145" s="69">
        <f t="shared" si="50"/>
        <v>0</v>
      </c>
      <c r="L145" s="85">
        <f t="shared" si="51"/>
        <v>0</v>
      </c>
      <c r="M145" s="68" t="e">
        <f>VLOOKUP($A145,[0]!Table,MATCH(M$4,[0]!Curves,0))</f>
        <v>#N/A</v>
      </c>
      <c r="N145" s="69" t="e">
        <f t="shared" si="52"/>
        <v>#N/A</v>
      </c>
      <c r="O145" s="85" t="e">
        <f t="shared" si="53"/>
        <v>#N/A</v>
      </c>
      <c r="P145" s="60"/>
      <c r="Q145" s="85">
        <f t="shared" si="54"/>
        <v>4.07</v>
      </c>
      <c r="R145" s="85">
        <f t="shared" si="55"/>
        <v>4.07</v>
      </c>
      <c r="S145" s="85">
        <f>Summary!E145</f>
        <v>0</v>
      </c>
      <c r="T145" s="70"/>
      <c r="U145" s="22">
        <f t="shared" si="56"/>
        <v>31</v>
      </c>
      <c r="V145" s="71">
        <f t="shared" si="57"/>
        <v>41183</v>
      </c>
      <c r="W145" s="22">
        <f t="shared" ca="1" si="58"/>
        <v>4121</v>
      </c>
      <c r="X145" s="68">
        <f>VLOOKUP($A145,[0]!Table,MATCH(X$4,[0]!Curves,0))</f>
        <v>6.2213277272250303E-2</v>
      </c>
      <c r="Y145" s="72">
        <f t="shared" ca="1" si="59"/>
        <v>0.50095622516862315</v>
      </c>
      <c r="Z145" s="22">
        <f t="shared" si="60"/>
        <v>0</v>
      </c>
      <c r="AA145" s="22">
        <f t="shared" si="61"/>
        <v>0</v>
      </c>
      <c r="AB145" s="73"/>
      <c r="AC145" s="62">
        <f t="shared" ca="1" si="62"/>
        <v>0</v>
      </c>
      <c r="AE145" s="62">
        <f t="shared" ca="1" si="64"/>
        <v>0</v>
      </c>
      <c r="AF145" s="62">
        <f t="shared" ca="1" si="65"/>
        <v>0</v>
      </c>
      <c r="AG145" s="62">
        <f t="shared" ca="1" si="66"/>
        <v>0</v>
      </c>
    </row>
    <row r="146" spans="1:33">
      <c r="A146" s="65">
        <f t="shared" si="63"/>
        <v>41214</v>
      </c>
      <c r="B146" s="66">
        <f>Summary!D146</f>
        <v>0</v>
      </c>
      <c r="C146" s="74"/>
      <c r="D146" s="67">
        <f t="shared" si="45"/>
        <v>0</v>
      </c>
      <c r="E146" s="56">
        <f t="shared" si="46"/>
        <v>0</v>
      </c>
      <c r="F146" s="56">
        <f t="shared" ca="1" si="47"/>
        <v>0</v>
      </c>
      <c r="G146" s="68">
        <f>VLOOKUP($A146,[0]!Table,MATCH(G$4,[0]!Curves,0))</f>
        <v>4.21</v>
      </c>
      <c r="H146" s="69">
        <f t="shared" si="48"/>
        <v>4.21</v>
      </c>
      <c r="I146" s="68">
        <f t="shared" si="49"/>
        <v>4.21</v>
      </c>
      <c r="J146" s="68">
        <v>0</v>
      </c>
      <c r="K146" s="69">
        <f t="shared" si="50"/>
        <v>0</v>
      </c>
      <c r="L146" s="85">
        <f t="shared" si="51"/>
        <v>0</v>
      </c>
      <c r="M146" s="68" t="e">
        <f>VLOOKUP($A146,[0]!Table,MATCH(M$4,[0]!Curves,0))</f>
        <v>#N/A</v>
      </c>
      <c r="N146" s="69" t="e">
        <f t="shared" si="52"/>
        <v>#N/A</v>
      </c>
      <c r="O146" s="85" t="e">
        <f t="shared" si="53"/>
        <v>#N/A</v>
      </c>
      <c r="P146" s="60"/>
      <c r="Q146" s="85">
        <f t="shared" si="54"/>
        <v>4.21</v>
      </c>
      <c r="R146" s="85">
        <f t="shared" si="55"/>
        <v>4.21</v>
      </c>
      <c r="S146" s="85">
        <f>Summary!E146</f>
        <v>0</v>
      </c>
      <c r="T146" s="70"/>
      <c r="U146" s="22">
        <f t="shared" si="56"/>
        <v>30</v>
      </c>
      <c r="V146" s="71">
        <f t="shared" si="57"/>
        <v>41214</v>
      </c>
      <c r="W146" s="22">
        <f t="shared" ca="1" si="58"/>
        <v>4152</v>
      </c>
      <c r="X146" s="68">
        <f>VLOOKUP($A146,[0]!Table,MATCH(X$4,[0]!Curves,0))</f>
        <v>6.2256165509747802E-2</v>
      </c>
      <c r="Y146" s="72">
        <f t="shared" ca="1" si="59"/>
        <v>0.49812254008031404</v>
      </c>
      <c r="Z146" s="22">
        <f t="shared" si="60"/>
        <v>0</v>
      </c>
      <c r="AA146" s="22">
        <f t="shared" si="61"/>
        <v>0</v>
      </c>
      <c r="AB146" s="73"/>
      <c r="AC146" s="62">
        <f t="shared" ca="1" si="62"/>
        <v>0</v>
      </c>
      <c r="AE146" s="62">
        <f t="shared" ca="1" si="64"/>
        <v>0</v>
      </c>
      <c r="AF146" s="62">
        <f t="shared" ca="1" si="65"/>
        <v>0</v>
      </c>
      <c r="AG146" s="62">
        <f t="shared" ca="1" si="66"/>
        <v>0</v>
      </c>
    </row>
    <row r="147" spans="1:33">
      <c r="A147" s="65">
        <f t="shared" si="63"/>
        <v>41244</v>
      </c>
      <c r="B147" s="66">
        <f>Summary!D147</f>
        <v>0</v>
      </c>
      <c r="C147" s="74"/>
      <c r="D147" s="67">
        <f t="shared" si="45"/>
        <v>0</v>
      </c>
      <c r="E147" s="56">
        <f t="shared" si="46"/>
        <v>0</v>
      </c>
      <c r="F147" s="56">
        <f t="shared" ca="1" si="47"/>
        <v>0</v>
      </c>
      <c r="G147" s="68">
        <f>VLOOKUP($A147,[0]!Table,MATCH(G$4,[0]!Curves,0))</f>
        <v>4.3499999999999996</v>
      </c>
      <c r="H147" s="69">
        <f t="shared" si="48"/>
        <v>4.3499999999999996</v>
      </c>
      <c r="I147" s="68">
        <f t="shared" si="49"/>
        <v>4.3499999999999996</v>
      </c>
      <c r="J147" s="68">
        <v>0</v>
      </c>
      <c r="K147" s="69">
        <f t="shared" si="50"/>
        <v>0</v>
      </c>
      <c r="L147" s="85">
        <f t="shared" si="51"/>
        <v>0</v>
      </c>
      <c r="M147" s="68" t="e">
        <f>VLOOKUP($A147,[0]!Table,MATCH(M$4,[0]!Curves,0))</f>
        <v>#N/A</v>
      </c>
      <c r="N147" s="69" t="e">
        <f t="shared" si="52"/>
        <v>#N/A</v>
      </c>
      <c r="O147" s="85" t="e">
        <f t="shared" si="53"/>
        <v>#N/A</v>
      </c>
      <c r="P147" s="60"/>
      <c r="Q147" s="85">
        <f t="shared" si="54"/>
        <v>4.3499999999999996</v>
      </c>
      <c r="R147" s="85">
        <f t="shared" si="55"/>
        <v>4.3499999999999996</v>
      </c>
      <c r="S147" s="85">
        <f>Summary!E147</f>
        <v>0</v>
      </c>
      <c r="T147" s="70"/>
      <c r="U147" s="22">
        <f t="shared" si="56"/>
        <v>31</v>
      </c>
      <c r="V147" s="71">
        <f t="shared" si="57"/>
        <v>41244</v>
      </c>
      <c r="W147" s="22">
        <f t="shared" ca="1" si="58"/>
        <v>4182</v>
      </c>
      <c r="X147" s="68">
        <f>VLOOKUP($A147,[0]!Table,MATCH(X$4,[0]!Curves,0))</f>
        <v>6.2297670256294499E-2</v>
      </c>
      <c r="Y147" s="72">
        <f t="shared" ca="1" si="59"/>
        <v>0.49539220114920246</v>
      </c>
      <c r="Z147" s="22">
        <f t="shared" si="60"/>
        <v>0</v>
      </c>
      <c r="AA147" s="22">
        <f t="shared" si="61"/>
        <v>0</v>
      </c>
      <c r="AB147" s="73"/>
      <c r="AC147" s="62">
        <f t="shared" ca="1" si="62"/>
        <v>0</v>
      </c>
      <c r="AE147" s="62">
        <f t="shared" ca="1" si="64"/>
        <v>0</v>
      </c>
      <c r="AF147" s="62">
        <f t="shared" ca="1" si="65"/>
        <v>0</v>
      </c>
      <c r="AG147" s="62">
        <f t="shared" ca="1" si="66"/>
        <v>0</v>
      </c>
    </row>
    <row r="148" spans="1:33">
      <c r="A148" s="65">
        <f t="shared" si="63"/>
        <v>41275</v>
      </c>
      <c r="B148" s="66">
        <f>Summary!D148</f>
        <v>0</v>
      </c>
      <c r="C148" s="74"/>
      <c r="D148" s="67">
        <f t="shared" si="45"/>
        <v>0</v>
      </c>
      <c r="E148" s="56">
        <f t="shared" si="46"/>
        <v>0</v>
      </c>
      <c r="F148" s="56">
        <f t="shared" ca="1" si="47"/>
        <v>0</v>
      </c>
      <c r="G148" s="68">
        <f>VLOOKUP($A148,[0]!Table,MATCH(G$4,[0]!Curves,0))</f>
        <v>4.4749999999999996</v>
      </c>
      <c r="H148" s="69">
        <f t="shared" si="48"/>
        <v>4.4749999999999996</v>
      </c>
      <c r="I148" s="68">
        <f t="shared" si="49"/>
        <v>4.4749999999999996</v>
      </c>
      <c r="J148" s="68">
        <v>0</v>
      </c>
      <c r="K148" s="69">
        <f t="shared" si="50"/>
        <v>0</v>
      </c>
      <c r="L148" s="85">
        <f t="shared" si="51"/>
        <v>0</v>
      </c>
      <c r="M148" s="68" t="e">
        <f>VLOOKUP($A148,[0]!Table,MATCH(M$4,[0]!Curves,0))</f>
        <v>#N/A</v>
      </c>
      <c r="N148" s="69" t="e">
        <f t="shared" si="52"/>
        <v>#N/A</v>
      </c>
      <c r="O148" s="85" t="e">
        <f t="shared" si="53"/>
        <v>#N/A</v>
      </c>
      <c r="P148" s="60"/>
      <c r="Q148" s="85">
        <f t="shared" si="54"/>
        <v>4.4749999999999996</v>
      </c>
      <c r="R148" s="85">
        <f t="shared" si="55"/>
        <v>4.4749999999999996</v>
      </c>
      <c r="S148" s="85">
        <f>Summary!E148</f>
        <v>0</v>
      </c>
      <c r="T148" s="70"/>
      <c r="U148" s="22">
        <f t="shared" si="56"/>
        <v>31</v>
      </c>
      <c r="V148" s="71">
        <f t="shared" si="57"/>
        <v>41275</v>
      </c>
      <c r="W148" s="22">
        <f t="shared" ca="1" si="58"/>
        <v>4213</v>
      </c>
      <c r="X148" s="68">
        <f>VLOOKUP($A148,[0]!Table,MATCH(X$4,[0]!Curves,0))</f>
        <v>6.2340558494993599E-2</v>
      </c>
      <c r="Y148" s="72">
        <f t="shared" ca="1" si="59"/>
        <v>0.49258315538930852</v>
      </c>
      <c r="Z148" s="22">
        <f t="shared" si="60"/>
        <v>0</v>
      </c>
      <c r="AA148" s="22">
        <f t="shared" si="61"/>
        <v>0</v>
      </c>
      <c r="AB148" s="73"/>
      <c r="AC148" s="62">
        <f t="shared" ca="1" si="62"/>
        <v>0</v>
      </c>
      <c r="AE148" s="62">
        <f t="shared" ca="1" si="64"/>
        <v>0</v>
      </c>
      <c r="AF148" s="62">
        <f t="shared" ca="1" si="65"/>
        <v>0</v>
      </c>
      <c r="AG148" s="62">
        <f t="shared" ca="1" si="66"/>
        <v>0</v>
      </c>
    </row>
    <row r="149" spans="1:33">
      <c r="A149" s="65">
        <f t="shared" si="63"/>
        <v>41306</v>
      </c>
      <c r="B149" s="66">
        <f>Summary!D149</f>
        <v>0</v>
      </c>
      <c r="C149" s="74"/>
      <c r="D149" s="67">
        <f t="shared" si="45"/>
        <v>0</v>
      </c>
      <c r="E149" s="56">
        <f t="shared" si="46"/>
        <v>0</v>
      </c>
      <c r="F149" s="56">
        <f t="shared" ca="1" si="47"/>
        <v>0</v>
      </c>
      <c r="G149" s="68">
        <f>VLOOKUP($A149,[0]!Table,MATCH(G$4,[0]!Curves,0))</f>
        <v>4.3570000000000002</v>
      </c>
      <c r="H149" s="69">
        <f t="shared" si="48"/>
        <v>4.3570000000000002</v>
      </c>
      <c r="I149" s="68">
        <f t="shared" si="49"/>
        <v>4.3570000000000002</v>
      </c>
      <c r="J149" s="68">
        <v>0</v>
      </c>
      <c r="K149" s="69">
        <f t="shared" si="50"/>
        <v>0</v>
      </c>
      <c r="L149" s="85">
        <f t="shared" si="51"/>
        <v>0</v>
      </c>
      <c r="M149" s="68" t="e">
        <f>VLOOKUP($A149,[0]!Table,MATCH(M$4,[0]!Curves,0))</f>
        <v>#N/A</v>
      </c>
      <c r="N149" s="69" t="e">
        <f t="shared" si="52"/>
        <v>#N/A</v>
      </c>
      <c r="O149" s="85" t="e">
        <f t="shared" si="53"/>
        <v>#N/A</v>
      </c>
      <c r="P149" s="60"/>
      <c r="Q149" s="85">
        <f t="shared" si="54"/>
        <v>4.3570000000000002</v>
      </c>
      <c r="R149" s="85">
        <f t="shared" si="55"/>
        <v>4.3570000000000002</v>
      </c>
      <c r="S149" s="85">
        <f>Summary!E149</f>
        <v>0</v>
      </c>
      <c r="T149" s="70"/>
      <c r="U149" s="22">
        <f t="shared" si="56"/>
        <v>28</v>
      </c>
      <c r="V149" s="71">
        <f t="shared" si="57"/>
        <v>41306</v>
      </c>
      <c r="W149" s="22">
        <f t="shared" ca="1" si="58"/>
        <v>4244</v>
      </c>
      <c r="X149" s="68">
        <f>VLOOKUP($A149,[0]!Table,MATCH(X$4,[0]!Curves,0))</f>
        <v>6.2383446734303398E-2</v>
      </c>
      <c r="Y149" s="72">
        <f t="shared" ca="1" si="59"/>
        <v>0.48978658483514709</v>
      </c>
      <c r="Z149" s="22">
        <f t="shared" si="60"/>
        <v>0</v>
      </c>
      <c r="AA149" s="22">
        <f t="shared" si="61"/>
        <v>0</v>
      </c>
      <c r="AB149" s="73"/>
      <c r="AC149" s="62">
        <f t="shared" ca="1" si="62"/>
        <v>0</v>
      </c>
      <c r="AE149" s="62">
        <f t="shared" ca="1" si="64"/>
        <v>0</v>
      </c>
      <c r="AF149" s="62">
        <f t="shared" ca="1" si="65"/>
        <v>0</v>
      </c>
      <c r="AG149" s="62">
        <f t="shared" ca="1" si="66"/>
        <v>0</v>
      </c>
    </row>
    <row r="150" spans="1:33">
      <c r="A150" s="65">
        <f t="shared" si="63"/>
        <v>41334</v>
      </c>
      <c r="B150" s="66">
        <f>Summary!D150</f>
        <v>0</v>
      </c>
      <c r="C150" s="74"/>
      <c r="D150" s="67">
        <f t="shared" si="45"/>
        <v>0</v>
      </c>
      <c r="E150" s="56">
        <f t="shared" si="46"/>
        <v>0</v>
      </c>
      <c r="F150" s="56">
        <f t="shared" ca="1" si="47"/>
        <v>0</v>
      </c>
      <c r="G150" s="68">
        <f>VLOOKUP($A150,[0]!Table,MATCH(G$4,[0]!Curves,0))</f>
        <v>4.2240000000000002</v>
      </c>
      <c r="H150" s="69">
        <f t="shared" si="48"/>
        <v>4.2240000000000002</v>
      </c>
      <c r="I150" s="68">
        <f t="shared" si="49"/>
        <v>4.2240000000000002</v>
      </c>
      <c r="J150" s="68">
        <v>0</v>
      </c>
      <c r="K150" s="69">
        <f t="shared" si="50"/>
        <v>0</v>
      </c>
      <c r="L150" s="85">
        <f t="shared" si="51"/>
        <v>0</v>
      </c>
      <c r="M150" s="68" t="e">
        <f>VLOOKUP($A150,[0]!Table,MATCH(M$4,[0]!Curves,0))</f>
        <v>#N/A</v>
      </c>
      <c r="N150" s="69" t="e">
        <f t="shared" si="52"/>
        <v>#N/A</v>
      </c>
      <c r="O150" s="85" t="e">
        <f t="shared" si="53"/>
        <v>#N/A</v>
      </c>
      <c r="P150" s="60"/>
      <c r="Q150" s="85">
        <f t="shared" si="54"/>
        <v>4.2240000000000002</v>
      </c>
      <c r="R150" s="85">
        <f t="shared" si="55"/>
        <v>4.2240000000000002</v>
      </c>
      <c r="S150" s="85">
        <f>Summary!E150</f>
        <v>0</v>
      </c>
      <c r="T150" s="70"/>
      <c r="U150" s="22">
        <f t="shared" si="56"/>
        <v>31</v>
      </c>
      <c r="V150" s="71">
        <f t="shared" si="57"/>
        <v>41334</v>
      </c>
      <c r="W150" s="22">
        <f t="shared" ca="1" si="58"/>
        <v>4272</v>
      </c>
      <c r="X150" s="68">
        <f>VLOOKUP($A150,[0]!Table,MATCH(X$4,[0]!Curves,0))</f>
        <v>6.2422184499365804E-2</v>
      </c>
      <c r="Y150" s="72">
        <f t="shared" ca="1" si="59"/>
        <v>0.48727134673066719</v>
      </c>
      <c r="Z150" s="22">
        <f t="shared" si="60"/>
        <v>0</v>
      </c>
      <c r="AA150" s="22">
        <f t="shared" si="61"/>
        <v>0</v>
      </c>
      <c r="AB150" s="73"/>
      <c r="AC150" s="62">
        <f t="shared" ca="1" si="62"/>
        <v>0</v>
      </c>
      <c r="AE150" s="62">
        <f t="shared" ca="1" si="64"/>
        <v>0</v>
      </c>
      <c r="AF150" s="62">
        <f t="shared" ca="1" si="65"/>
        <v>0</v>
      </c>
      <c r="AG150" s="62">
        <f t="shared" ca="1" si="66"/>
        <v>0</v>
      </c>
    </row>
    <row r="151" spans="1:33">
      <c r="A151" s="65">
        <f t="shared" si="63"/>
        <v>41365</v>
      </c>
      <c r="B151" s="66">
        <f>Summary!D151</f>
        <v>0</v>
      </c>
      <c r="C151" s="74"/>
      <c r="D151" s="67">
        <f t="shared" si="45"/>
        <v>0</v>
      </c>
      <c r="E151" s="56">
        <f t="shared" si="46"/>
        <v>0</v>
      </c>
      <c r="F151" s="56">
        <f t="shared" ca="1" si="47"/>
        <v>0</v>
      </c>
      <c r="G151" s="68">
        <f>VLOOKUP($A151,[0]!Table,MATCH(G$4,[0]!Curves,0))</f>
        <v>4.0040000000000004</v>
      </c>
      <c r="H151" s="69">
        <f t="shared" si="48"/>
        <v>4.0040000000000004</v>
      </c>
      <c r="I151" s="68">
        <f t="shared" si="49"/>
        <v>4.0040000000000004</v>
      </c>
      <c r="J151" s="68">
        <v>0</v>
      </c>
      <c r="K151" s="69">
        <f t="shared" si="50"/>
        <v>0</v>
      </c>
      <c r="L151" s="85">
        <f t="shared" si="51"/>
        <v>0</v>
      </c>
      <c r="M151" s="68" t="e">
        <f>VLOOKUP($A151,[0]!Table,MATCH(M$4,[0]!Curves,0))</f>
        <v>#N/A</v>
      </c>
      <c r="N151" s="69" t="e">
        <f t="shared" si="52"/>
        <v>#N/A</v>
      </c>
      <c r="O151" s="85" t="e">
        <f t="shared" si="53"/>
        <v>#N/A</v>
      </c>
      <c r="P151" s="60"/>
      <c r="Q151" s="85">
        <f t="shared" si="54"/>
        <v>4.0040000000000004</v>
      </c>
      <c r="R151" s="85">
        <f t="shared" si="55"/>
        <v>4.0040000000000004</v>
      </c>
      <c r="S151" s="85">
        <f>Summary!E151</f>
        <v>0</v>
      </c>
      <c r="T151" s="70"/>
      <c r="U151" s="22">
        <f t="shared" si="56"/>
        <v>30</v>
      </c>
      <c r="V151" s="71">
        <f t="shared" si="57"/>
        <v>41365</v>
      </c>
      <c r="W151" s="22">
        <f t="shared" ca="1" si="58"/>
        <v>4303</v>
      </c>
      <c r="X151" s="68">
        <f>VLOOKUP($A151,[0]!Table,MATCH(X$4,[0]!Curves,0))</f>
        <v>6.2465072739836799E-2</v>
      </c>
      <c r="Y151" s="72">
        <f t="shared" ca="1" si="59"/>
        <v>0.48449843249083746</v>
      </c>
      <c r="Z151" s="22">
        <f t="shared" si="60"/>
        <v>0</v>
      </c>
      <c r="AA151" s="22">
        <f t="shared" si="61"/>
        <v>0</v>
      </c>
      <c r="AB151" s="73"/>
      <c r="AC151" s="62">
        <f t="shared" ca="1" si="62"/>
        <v>0</v>
      </c>
      <c r="AE151" s="62">
        <f t="shared" ca="1" si="64"/>
        <v>0</v>
      </c>
      <c r="AF151" s="62">
        <f t="shared" ca="1" si="65"/>
        <v>0</v>
      </c>
      <c r="AG151" s="62">
        <f t="shared" ca="1" si="66"/>
        <v>0</v>
      </c>
    </row>
    <row r="152" spans="1:33">
      <c r="A152" s="65">
        <f t="shared" si="63"/>
        <v>41395</v>
      </c>
      <c r="B152" s="66">
        <f>Summary!D152</f>
        <v>0</v>
      </c>
      <c r="C152" s="74"/>
      <c r="D152" s="67">
        <f t="shared" si="45"/>
        <v>0</v>
      </c>
      <c r="E152" s="56">
        <f t="shared" si="46"/>
        <v>0</v>
      </c>
      <c r="F152" s="56">
        <f t="shared" ca="1" si="47"/>
        <v>0</v>
      </c>
      <c r="G152" s="68">
        <f>VLOOKUP($A152,[0]!Table,MATCH(G$4,[0]!Curves,0))</f>
        <v>3.9940000000000002</v>
      </c>
      <c r="H152" s="69">
        <f t="shared" si="48"/>
        <v>3.9940000000000002</v>
      </c>
      <c r="I152" s="68">
        <f t="shared" si="49"/>
        <v>3.9940000000000002</v>
      </c>
      <c r="J152" s="68">
        <v>0</v>
      </c>
      <c r="K152" s="69">
        <f t="shared" si="50"/>
        <v>0</v>
      </c>
      <c r="L152" s="85">
        <f t="shared" si="51"/>
        <v>0</v>
      </c>
      <c r="M152" s="68" t="e">
        <f>VLOOKUP($A152,[0]!Table,MATCH(M$4,[0]!Curves,0))</f>
        <v>#N/A</v>
      </c>
      <c r="N152" s="69" t="e">
        <f t="shared" si="52"/>
        <v>#N/A</v>
      </c>
      <c r="O152" s="85" t="e">
        <f t="shared" si="53"/>
        <v>#N/A</v>
      </c>
      <c r="P152" s="60"/>
      <c r="Q152" s="85">
        <f t="shared" si="54"/>
        <v>3.9940000000000002</v>
      </c>
      <c r="R152" s="85">
        <f t="shared" si="55"/>
        <v>3.9940000000000002</v>
      </c>
      <c r="S152" s="85">
        <f>Summary!E152</f>
        <v>0</v>
      </c>
      <c r="T152" s="70"/>
      <c r="U152" s="22">
        <f t="shared" si="56"/>
        <v>31</v>
      </c>
      <c r="V152" s="71">
        <f t="shared" si="57"/>
        <v>41395</v>
      </c>
      <c r="W152" s="22">
        <f t="shared" ca="1" si="58"/>
        <v>4333</v>
      </c>
      <c r="X152" s="68">
        <f>VLOOKUP($A152,[0]!Table,MATCH(X$4,[0]!Curves,0))</f>
        <v>6.2506577489261195E-2</v>
      </c>
      <c r="Y152" s="72">
        <f t="shared" ca="1" si="59"/>
        <v>0.48182675845872869</v>
      </c>
      <c r="Z152" s="22">
        <f t="shared" si="60"/>
        <v>0</v>
      </c>
      <c r="AA152" s="22">
        <f t="shared" si="61"/>
        <v>0</v>
      </c>
      <c r="AB152" s="73"/>
      <c r="AC152" s="62">
        <f t="shared" ca="1" si="62"/>
        <v>0</v>
      </c>
      <c r="AE152" s="62">
        <f t="shared" ca="1" si="64"/>
        <v>0</v>
      </c>
      <c r="AF152" s="62">
        <f t="shared" ca="1" si="65"/>
        <v>0</v>
      </c>
      <c r="AG152" s="62">
        <f t="shared" ca="1" si="66"/>
        <v>0</v>
      </c>
    </row>
    <row r="153" spans="1:33">
      <c r="A153" s="65">
        <f t="shared" si="63"/>
        <v>41426</v>
      </c>
      <c r="B153" s="66">
        <f>Summary!D153</f>
        <v>0</v>
      </c>
      <c r="C153" s="74"/>
      <c r="D153" s="67">
        <f t="shared" si="45"/>
        <v>0</v>
      </c>
      <c r="E153" s="56">
        <f t="shared" si="46"/>
        <v>0</v>
      </c>
      <c r="F153" s="56">
        <f t="shared" ca="1" si="47"/>
        <v>0</v>
      </c>
      <c r="G153" s="68">
        <f>VLOOKUP($A153,[0]!Table,MATCH(G$4,[0]!Curves,0))</f>
        <v>4.03</v>
      </c>
      <c r="H153" s="69">
        <f t="shared" si="48"/>
        <v>4.03</v>
      </c>
      <c r="I153" s="68">
        <f t="shared" si="49"/>
        <v>4.03</v>
      </c>
      <c r="J153" s="68">
        <v>0</v>
      </c>
      <c r="K153" s="69">
        <f t="shared" si="50"/>
        <v>0</v>
      </c>
      <c r="L153" s="85">
        <f t="shared" si="51"/>
        <v>0</v>
      </c>
      <c r="M153" s="68" t="e">
        <f>VLOOKUP($A153,[0]!Table,MATCH(M$4,[0]!Curves,0))</f>
        <v>#N/A</v>
      </c>
      <c r="N153" s="69" t="e">
        <f t="shared" si="52"/>
        <v>#N/A</v>
      </c>
      <c r="O153" s="85" t="e">
        <f t="shared" si="53"/>
        <v>#N/A</v>
      </c>
      <c r="P153" s="60"/>
      <c r="Q153" s="85">
        <f t="shared" si="54"/>
        <v>4.03</v>
      </c>
      <c r="R153" s="85">
        <f t="shared" si="55"/>
        <v>4.03</v>
      </c>
      <c r="S153" s="85">
        <f>Summary!E153</f>
        <v>0</v>
      </c>
      <c r="T153" s="70"/>
      <c r="U153" s="22">
        <f t="shared" si="56"/>
        <v>30</v>
      </c>
      <c r="V153" s="71">
        <f t="shared" si="57"/>
        <v>41426</v>
      </c>
      <c r="W153" s="22">
        <f t="shared" ca="1" si="58"/>
        <v>4364</v>
      </c>
      <c r="X153" s="68">
        <f>VLOOKUP($A153,[0]!Table,MATCH(X$4,[0]!Curves,0))</f>
        <v>6.2549465730934006E-2</v>
      </c>
      <c r="Y153" s="72">
        <f t="shared" ca="1" si="59"/>
        <v>0.47907818223405041</v>
      </c>
      <c r="Z153" s="22">
        <f t="shared" si="60"/>
        <v>0</v>
      </c>
      <c r="AA153" s="22">
        <f t="shared" si="61"/>
        <v>0</v>
      </c>
      <c r="AB153" s="73"/>
      <c r="AC153" s="62">
        <f t="shared" ca="1" si="62"/>
        <v>0</v>
      </c>
      <c r="AE153" s="62">
        <f t="shared" ca="1" si="64"/>
        <v>0</v>
      </c>
      <c r="AF153" s="62">
        <f t="shared" ca="1" si="65"/>
        <v>0</v>
      </c>
      <c r="AG153" s="62">
        <f t="shared" ca="1" si="66"/>
        <v>0</v>
      </c>
    </row>
    <row r="154" spans="1:33">
      <c r="A154" s="65">
        <f t="shared" si="63"/>
        <v>41456</v>
      </c>
      <c r="B154" s="66">
        <f>Summary!D154</f>
        <v>0</v>
      </c>
      <c r="C154" s="74"/>
      <c r="D154" s="67">
        <f t="shared" si="45"/>
        <v>0</v>
      </c>
      <c r="E154" s="56">
        <f t="shared" si="46"/>
        <v>0</v>
      </c>
      <c r="F154" s="56">
        <f t="shared" ca="1" si="47"/>
        <v>0</v>
      </c>
      <c r="G154" s="68">
        <f>VLOOKUP($A154,[0]!Table,MATCH(G$4,[0]!Curves,0))</f>
        <v>4.0620000000000003</v>
      </c>
      <c r="H154" s="69">
        <f t="shared" si="48"/>
        <v>4.0620000000000003</v>
      </c>
      <c r="I154" s="68">
        <f t="shared" si="49"/>
        <v>4.0620000000000003</v>
      </c>
      <c r="J154" s="68">
        <v>0</v>
      </c>
      <c r="K154" s="69">
        <f t="shared" si="50"/>
        <v>0</v>
      </c>
      <c r="L154" s="85">
        <f t="shared" si="51"/>
        <v>0</v>
      </c>
      <c r="M154" s="68" t="e">
        <f>VLOOKUP($A154,[0]!Table,MATCH(M$4,[0]!Curves,0))</f>
        <v>#N/A</v>
      </c>
      <c r="N154" s="69" t="e">
        <f t="shared" si="52"/>
        <v>#N/A</v>
      </c>
      <c r="O154" s="85" t="e">
        <f t="shared" si="53"/>
        <v>#N/A</v>
      </c>
      <c r="P154" s="60"/>
      <c r="Q154" s="85">
        <f t="shared" si="54"/>
        <v>4.0620000000000003</v>
      </c>
      <c r="R154" s="85">
        <f t="shared" si="55"/>
        <v>4.0620000000000003</v>
      </c>
      <c r="S154" s="85">
        <f>Summary!E154</f>
        <v>0</v>
      </c>
      <c r="T154" s="70"/>
      <c r="U154" s="22">
        <f t="shared" si="56"/>
        <v>31</v>
      </c>
      <c r="V154" s="71">
        <f t="shared" si="57"/>
        <v>41456</v>
      </c>
      <c r="W154" s="22">
        <f t="shared" ca="1" si="58"/>
        <v>4394</v>
      </c>
      <c r="X154" s="68">
        <f>VLOOKUP($A154,[0]!Table,MATCH(X$4,[0]!Curves,0))</f>
        <v>6.2590970481520597E-2</v>
      </c>
      <c r="Y154" s="72">
        <f t="shared" ca="1" si="59"/>
        <v>0.4764300017593916</v>
      </c>
      <c r="Z154" s="22">
        <f t="shared" si="60"/>
        <v>0</v>
      </c>
      <c r="AA154" s="22">
        <f t="shared" si="61"/>
        <v>0</v>
      </c>
      <c r="AB154" s="73"/>
      <c r="AC154" s="62">
        <f t="shared" ca="1" si="62"/>
        <v>0</v>
      </c>
      <c r="AE154" s="62">
        <f t="shared" ca="1" si="64"/>
        <v>0</v>
      </c>
      <c r="AF154" s="62">
        <f t="shared" ca="1" si="65"/>
        <v>0</v>
      </c>
      <c r="AG154" s="62">
        <f t="shared" ca="1" si="66"/>
        <v>0</v>
      </c>
    </row>
    <row r="155" spans="1:33">
      <c r="A155" s="65">
        <f t="shared" si="63"/>
        <v>41487</v>
      </c>
      <c r="B155" s="66">
        <f>Summary!D155</f>
        <v>0</v>
      </c>
      <c r="C155" s="74"/>
      <c r="D155" s="67">
        <f t="shared" si="45"/>
        <v>0</v>
      </c>
      <c r="E155" s="56">
        <f t="shared" si="46"/>
        <v>0</v>
      </c>
      <c r="F155" s="56">
        <f t="shared" ca="1" si="47"/>
        <v>0</v>
      </c>
      <c r="G155" s="68">
        <f>VLOOKUP($A155,[0]!Table,MATCH(G$4,[0]!Curves,0))</f>
        <v>4.1109999999999998</v>
      </c>
      <c r="H155" s="69">
        <f t="shared" si="48"/>
        <v>4.1109999999999998</v>
      </c>
      <c r="I155" s="68">
        <f t="shared" si="49"/>
        <v>4.1109999999999998</v>
      </c>
      <c r="J155" s="68">
        <v>0</v>
      </c>
      <c r="K155" s="69">
        <f t="shared" si="50"/>
        <v>0</v>
      </c>
      <c r="L155" s="85">
        <f t="shared" si="51"/>
        <v>0</v>
      </c>
      <c r="M155" s="68" t="e">
        <f>VLOOKUP($A155,[0]!Table,MATCH(M$4,[0]!Curves,0))</f>
        <v>#N/A</v>
      </c>
      <c r="N155" s="69" t="e">
        <f t="shared" si="52"/>
        <v>#N/A</v>
      </c>
      <c r="O155" s="85" t="e">
        <f t="shared" si="53"/>
        <v>#N/A</v>
      </c>
      <c r="P155" s="60"/>
      <c r="Q155" s="85">
        <f t="shared" si="54"/>
        <v>4.1109999999999998</v>
      </c>
      <c r="R155" s="85">
        <f t="shared" si="55"/>
        <v>4.1109999999999998</v>
      </c>
      <c r="S155" s="85">
        <f>Summary!E155</f>
        <v>0</v>
      </c>
      <c r="T155" s="70"/>
      <c r="U155" s="22">
        <f t="shared" si="56"/>
        <v>31</v>
      </c>
      <c r="V155" s="71">
        <f t="shared" si="57"/>
        <v>41487</v>
      </c>
      <c r="W155" s="22">
        <f t="shared" ca="1" si="58"/>
        <v>4425</v>
      </c>
      <c r="X155" s="68">
        <f>VLOOKUP($A155,[0]!Table,MATCH(X$4,[0]!Curves,0))</f>
        <v>6.26338587243946E-2</v>
      </c>
      <c r="Y155" s="72">
        <f t="shared" ca="1" si="59"/>
        <v>0.47370564071604077</v>
      </c>
      <c r="Z155" s="22">
        <f t="shared" si="60"/>
        <v>0</v>
      </c>
      <c r="AA155" s="22">
        <f t="shared" si="61"/>
        <v>0</v>
      </c>
      <c r="AB155" s="73"/>
      <c r="AC155" s="62">
        <f t="shared" ca="1" si="62"/>
        <v>0</v>
      </c>
      <c r="AE155" s="62">
        <f t="shared" ca="1" si="64"/>
        <v>0</v>
      </c>
      <c r="AF155" s="62">
        <f t="shared" ca="1" si="65"/>
        <v>0</v>
      </c>
      <c r="AG155" s="62">
        <f t="shared" ca="1" si="66"/>
        <v>0</v>
      </c>
    </row>
    <row r="156" spans="1:33">
      <c r="A156" s="65">
        <f t="shared" si="63"/>
        <v>41518</v>
      </c>
      <c r="B156" s="66">
        <f>Summary!D156</f>
        <v>0</v>
      </c>
      <c r="C156" s="74"/>
      <c r="D156" s="67">
        <f t="shared" si="45"/>
        <v>0</v>
      </c>
      <c r="E156" s="56">
        <f t="shared" si="46"/>
        <v>0</v>
      </c>
      <c r="F156" s="56">
        <f t="shared" ca="1" si="47"/>
        <v>0</v>
      </c>
      <c r="G156" s="68">
        <f>VLOOKUP($A156,[0]!Table,MATCH(G$4,[0]!Curves,0))</f>
        <v>4.1260000000000003</v>
      </c>
      <c r="H156" s="69">
        <f t="shared" si="48"/>
        <v>4.1260000000000003</v>
      </c>
      <c r="I156" s="68">
        <f t="shared" si="49"/>
        <v>4.1260000000000003</v>
      </c>
      <c r="J156" s="68">
        <v>0</v>
      </c>
      <c r="K156" s="69">
        <f t="shared" si="50"/>
        <v>0</v>
      </c>
      <c r="L156" s="85">
        <f t="shared" si="51"/>
        <v>0</v>
      </c>
      <c r="M156" s="68" t="e">
        <f>VLOOKUP($A156,[0]!Table,MATCH(M$4,[0]!Curves,0))</f>
        <v>#N/A</v>
      </c>
      <c r="N156" s="69" t="e">
        <f t="shared" si="52"/>
        <v>#N/A</v>
      </c>
      <c r="O156" s="85" t="e">
        <f t="shared" si="53"/>
        <v>#N/A</v>
      </c>
      <c r="P156" s="60"/>
      <c r="Q156" s="85">
        <f t="shared" si="54"/>
        <v>4.1260000000000003</v>
      </c>
      <c r="R156" s="85">
        <f t="shared" si="55"/>
        <v>4.1260000000000003</v>
      </c>
      <c r="S156" s="85">
        <f>Summary!E156</f>
        <v>0</v>
      </c>
      <c r="T156" s="70"/>
      <c r="U156" s="22">
        <f t="shared" si="56"/>
        <v>30</v>
      </c>
      <c r="V156" s="71">
        <f t="shared" si="57"/>
        <v>41518</v>
      </c>
      <c r="W156" s="22">
        <f t="shared" ca="1" si="58"/>
        <v>4456</v>
      </c>
      <c r="X156" s="68">
        <f>VLOOKUP($A156,[0]!Table,MATCH(X$4,[0]!Curves,0))</f>
        <v>6.2676746967878005E-2</v>
      </c>
      <c r="Y156" s="72">
        <f t="shared" ca="1" si="59"/>
        <v>0.47099353847898578</v>
      </c>
      <c r="Z156" s="22">
        <f t="shared" si="60"/>
        <v>0</v>
      </c>
      <c r="AA156" s="22">
        <f t="shared" si="61"/>
        <v>0</v>
      </c>
      <c r="AB156" s="73"/>
      <c r="AC156" s="62">
        <f t="shared" ca="1" si="62"/>
        <v>0</v>
      </c>
      <c r="AE156" s="62">
        <f t="shared" ca="1" si="64"/>
        <v>0</v>
      </c>
      <c r="AF156" s="62">
        <f t="shared" ca="1" si="65"/>
        <v>0</v>
      </c>
      <c r="AG156" s="62">
        <f t="shared" ca="1" si="66"/>
        <v>0</v>
      </c>
    </row>
    <row r="157" spans="1:33">
      <c r="A157" s="65">
        <f t="shared" si="63"/>
        <v>41548</v>
      </c>
      <c r="B157" s="66">
        <f>Summary!D157</f>
        <v>0</v>
      </c>
      <c r="C157" s="74"/>
      <c r="D157" s="67">
        <f t="shared" si="45"/>
        <v>0</v>
      </c>
      <c r="E157" s="56">
        <f t="shared" si="46"/>
        <v>0</v>
      </c>
      <c r="F157" s="56">
        <f t="shared" ca="1" si="47"/>
        <v>0</v>
      </c>
      <c r="G157" s="68">
        <f>VLOOKUP($A157,[0]!Table,MATCH(G$4,[0]!Curves,0))</f>
        <v>4.1550000000000002</v>
      </c>
      <c r="H157" s="69">
        <f t="shared" si="48"/>
        <v>4.1550000000000002</v>
      </c>
      <c r="I157" s="68">
        <f t="shared" si="49"/>
        <v>4.1550000000000002</v>
      </c>
      <c r="J157" s="68">
        <v>0</v>
      </c>
      <c r="K157" s="69">
        <f t="shared" si="50"/>
        <v>0</v>
      </c>
      <c r="L157" s="85">
        <f t="shared" si="51"/>
        <v>0</v>
      </c>
      <c r="M157" s="68" t="e">
        <f>VLOOKUP($A157,[0]!Table,MATCH(M$4,[0]!Curves,0))</f>
        <v>#N/A</v>
      </c>
      <c r="N157" s="69" t="e">
        <f t="shared" si="52"/>
        <v>#N/A</v>
      </c>
      <c r="O157" s="85" t="e">
        <f t="shared" si="53"/>
        <v>#N/A</v>
      </c>
      <c r="P157" s="60"/>
      <c r="Q157" s="85">
        <f t="shared" si="54"/>
        <v>4.1550000000000002</v>
      </c>
      <c r="R157" s="85">
        <f t="shared" si="55"/>
        <v>4.1550000000000002</v>
      </c>
      <c r="S157" s="85">
        <f>Summary!E157</f>
        <v>0</v>
      </c>
      <c r="T157" s="70"/>
      <c r="U157" s="22">
        <f t="shared" si="56"/>
        <v>31</v>
      </c>
      <c r="V157" s="71">
        <f t="shared" si="57"/>
        <v>41548</v>
      </c>
      <c r="W157" s="22">
        <f t="shared" ca="1" si="58"/>
        <v>4486</v>
      </c>
      <c r="X157" s="68">
        <f>VLOOKUP($A157,[0]!Table,MATCH(X$4,[0]!Curves,0))</f>
        <v>6.2718251720217805E-2</v>
      </c>
      <c r="Y157" s="72">
        <f t="shared" ca="1" si="59"/>
        <v>0.46838056532589251</v>
      </c>
      <c r="Z157" s="22">
        <f t="shared" si="60"/>
        <v>0</v>
      </c>
      <c r="AA157" s="22">
        <f t="shared" si="61"/>
        <v>0</v>
      </c>
      <c r="AB157" s="73"/>
      <c r="AC157" s="62">
        <f t="shared" ca="1" si="62"/>
        <v>0</v>
      </c>
      <c r="AE157" s="62">
        <f t="shared" ca="1" si="64"/>
        <v>0</v>
      </c>
      <c r="AF157" s="62">
        <f t="shared" ca="1" si="65"/>
        <v>0</v>
      </c>
      <c r="AG157" s="62">
        <f t="shared" ca="1" si="66"/>
        <v>0</v>
      </c>
    </row>
    <row r="158" spans="1:33">
      <c r="A158" s="65">
        <f t="shared" si="63"/>
        <v>41579</v>
      </c>
      <c r="B158" s="66">
        <f>Summary!D158</f>
        <v>0</v>
      </c>
      <c r="C158" s="74"/>
      <c r="D158" s="67">
        <f t="shared" si="45"/>
        <v>0</v>
      </c>
      <c r="E158" s="56">
        <f t="shared" si="46"/>
        <v>0</v>
      </c>
      <c r="F158" s="56">
        <f t="shared" ca="1" si="47"/>
        <v>0</v>
      </c>
      <c r="G158" s="68">
        <f>VLOOKUP($A158,[0]!Table,MATCH(G$4,[0]!Curves,0))</f>
        <v>4.2949999999999999</v>
      </c>
      <c r="H158" s="69">
        <f t="shared" si="48"/>
        <v>4.2949999999999999</v>
      </c>
      <c r="I158" s="68">
        <f t="shared" si="49"/>
        <v>4.2949999999999999</v>
      </c>
      <c r="J158" s="68">
        <v>0</v>
      </c>
      <c r="K158" s="69">
        <f t="shared" si="50"/>
        <v>0</v>
      </c>
      <c r="L158" s="85">
        <f t="shared" si="51"/>
        <v>0</v>
      </c>
      <c r="M158" s="68" t="e">
        <f>VLOOKUP($A158,[0]!Table,MATCH(M$4,[0]!Curves,0))</f>
        <v>#N/A</v>
      </c>
      <c r="N158" s="69" t="e">
        <f t="shared" si="52"/>
        <v>#N/A</v>
      </c>
      <c r="O158" s="85" t="e">
        <f t="shared" si="53"/>
        <v>#N/A</v>
      </c>
      <c r="P158" s="60"/>
      <c r="Q158" s="85">
        <f t="shared" si="54"/>
        <v>4.2949999999999999</v>
      </c>
      <c r="R158" s="85">
        <f t="shared" si="55"/>
        <v>4.2949999999999999</v>
      </c>
      <c r="S158" s="85">
        <f>Summary!E158</f>
        <v>0</v>
      </c>
      <c r="T158" s="70"/>
      <c r="U158" s="22">
        <f t="shared" si="56"/>
        <v>30</v>
      </c>
      <c r="V158" s="71">
        <f t="shared" si="57"/>
        <v>41579</v>
      </c>
      <c r="W158" s="22">
        <f t="shared" ca="1" si="58"/>
        <v>4517</v>
      </c>
      <c r="X158" s="68">
        <f>VLOOKUP($A158,[0]!Table,MATCH(X$4,[0]!Curves,0))</f>
        <v>6.2761139964902804E-2</v>
      </c>
      <c r="Y158" s="72">
        <f t="shared" ca="1" si="59"/>
        <v>0.46569249186794665</v>
      </c>
      <c r="Z158" s="22">
        <f t="shared" si="60"/>
        <v>0</v>
      </c>
      <c r="AA158" s="22">
        <f t="shared" si="61"/>
        <v>0</v>
      </c>
      <c r="AB158" s="73"/>
      <c r="AC158" s="62">
        <f t="shared" ca="1" si="62"/>
        <v>0</v>
      </c>
      <c r="AE158" s="62">
        <f t="shared" ca="1" si="64"/>
        <v>0</v>
      </c>
      <c r="AF158" s="62">
        <f t="shared" ca="1" si="65"/>
        <v>0</v>
      </c>
      <c r="AG158" s="62">
        <f t="shared" ca="1" si="66"/>
        <v>0</v>
      </c>
    </row>
    <row r="159" spans="1:33">
      <c r="A159" s="65">
        <f t="shared" si="63"/>
        <v>41609</v>
      </c>
      <c r="B159" s="66">
        <f>Summary!D159</f>
        <v>0</v>
      </c>
      <c r="C159" s="74"/>
      <c r="D159" s="67">
        <f t="shared" si="45"/>
        <v>0</v>
      </c>
      <c r="E159" s="56">
        <f t="shared" si="46"/>
        <v>0</v>
      </c>
      <c r="F159" s="56">
        <f t="shared" ca="1" si="47"/>
        <v>0</v>
      </c>
      <c r="G159" s="68">
        <f>VLOOKUP($A159,[0]!Table,MATCH(G$4,[0]!Curves,0))</f>
        <v>4.4349999999999996</v>
      </c>
      <c r="H159" s="69">
        <f t="shared" si="48"/>
        <v>4.4349999999999996</v>
      </c>
      <c r="I159" s="68">
        <f t="shared" si="49"/>
        <v>4.4349999999999996</v>
      </c>
      <c r="J159" s="68">
        <v>0</v>
      </c>
      <c r="K159" s="69">
        <f t="shared" si="50"/>
        <v>0</v>
      </c>
      <c r="L159" s="85">
        <f t="shared" si="51"/>
        <v>0</v>
      </c>
      <c r="M159" s="68" t="e">
        <f>VLOOKUP($A159,[0]!Table,MATCH(M$4,[0]!Curves,0))</f>
        <v>#N/A</v>
      </c>
      <c r="N159" s="69" t="e">
        <f t="shared" si="52"/>
        <v>#N/A</v>
      </c>
      <c r="O159" s="85" t="e">
        <f t="shared" si="53"/>
        <v>#N/A</v>
      </c>
      <c r="P159" s="60"/>
      <c r="Q159" s="85">
        <f t="shared" si="54"/>
        <v>4.4349999999999996</v>
      </c>
      <c r="R159" s="85">
        <f t="shared" si="55"/>
        <v>4.4349999999999996</v>
      </c>
      <c r="S159" s="85">
        <f>Summary!E159</f>
        <v>0</v>
      </c>
      <c r="T159" s="70"/>
      <c r="U159" s="22">
        <f t="shared" si="56"/>
        <v>31</v>
      </c>
      <c r="V159" s="71">
        <f t="shared" si="57"/>
        <v>41609</v>
      </c>
      <c r="W159" s="22">
        <f t="shared" ca="1" si="58"/>
        <v>4547</v>
      </c>
      <c r="X159" s="68">
        <f>VLOOKUP($A159,[0]!Table,MATCH(X$4,[0]!Curves,0))</f>
        <v>6.2802644718404896E-2</v>
      </c>
      <c r="Y159" s="72">
        <f t="shared" ca="1" si="59"/>
        <v>0.46310271228541899</v>
      </c>
      <c r="Z159" s="22">
        <f t="shared" si="60"/>
        <v>0</v>
      </c>
      <c r="AA159" s="22">
        <f t="shared" si="61"/>
        <v>0</v>
      </c>
      <c r="AB159" s="73"/>
      <c r="AC159" s="62">
        <f t="shared" ca="1" si="62"/>
        <v>0</v>
      </c>
      <c r="AE159" s="62">
        <f t="shared" ca="1" si="64"/>
        <v>0</v>
      </c>
      <c r="AF159" s="62">
        <f t="shared" ca="1" si="65"/>
        <v>0</v>
      </c>
      <c r="AG159" s="62">
        <f t="shared" ca="1" si="66"/>
        <v>0</v>
      </c>
    </row>
    <row r="160" spans="1:33">
      <c r="A160" s="65">
        <f t="shared" si="63"/>
        <v>41640</v>
      </c>
      <c r="B160" s="66">
        <f>Summary!D160</f>
        <v>0</v>
      </c>
      <c r="C160" s="74"/>
      <c r="D160" s="67">
        <f t="shared" si="45"/>
        <v>0</v>
      </c>
      <c r="E160" s="56">
        <f t="shared" si="46"/>
        <v>0</v>
      </c>
      <c r="F160" s="56">
        <f t="shared" ca="1" si="47"/>
        <v>0</v>
      </c>
      <c r="G160" s="68">
        <f>VLOOKUP($A160,[0]!Table,MATCH(G$4,[0]!Curves,0))</f>
        <v>4.5599999999999996</v>
      </c>
      <c r="H160" s="69">
        <f t="shared" si="48"/>
        <v>4.5599999999999996</v>
      </c>
      <c r="I160" s="68">
        <f t="shared" si="49"/>
        <v>4.5599999999999996</v>
      </c>
      <c r="J160" s="68">
        <v>0</v>
      </c>
      <c r="K160" s="69">
        <f t="shared" si="50"/>
        <v>0</v>
      </c>
      <c r="L160" s="85">
        <f t="shared" si="51"/>
        <v>0</v>
      </c>
      <c r="M160" s="68" t="e">
        <f>VLOOKUP($A160,[0]!Table,MATCH(M$4,[0]!Curves,0))</f>
        <v>#N/A</v>
      </c>
      <c r="N160" s="69" t="e">
        <f t="shared" si="52"/>
        <v>#N/A</v>
      </c>
      <c r="O160" s="85" t="e">
        <f t="shared" si="53"/>
        <v>#N/A</v>
      </c>
      <c r="P160" s="60"/>
      <c r="Q160" s="85">
        <f t="shared" si="54"/>
        <v>4.5599999999999996</v>
      </c>
      <c r="R160" s="85">
        <f t="shared" si="55"/>
        <v>4.5599999999999996</v>
      </c>
      <c r="S160" s="85">
        <f>Summary!E160</f>
        <v>0</v>
      </c>
      <c r="T160" s="70"/>
      <c r="U160" s="22">
        <f t="shared" si="56"/>
        <v>31</v>
      </c>
      <c r="V160" s="71">
        <f t="shared" si="57"/>
        <v>41640</v>
      </c>
      <c r="W160" s="22">
        <f t="shared" ca="1" si="58"/>
        <v>4578</v>
      </c>
      <c r="X160" s="68">
        <f>VLOOKUP($A160,[0]!Table,MATCH(X$4,[0]!Curves,0))</f>
        <v>6.2845532964291198E-2</v>
      </c>
      <c r="Y160" s="72">
        <f t="shared" ca="1" si="59"/>
        <v>0.46043854328483219</v>
      </c>
      <c r="Z160" s="22">
        <f t="shared" si="60"/>
        <v>0</v>
      </c>
      <c r="AA160" s="22">
        <f t="shared" si="61"/>
        <v>0</v>
      </c>
      <c r="AB160" s="73"/>
      <c r="AC160" s="62">
        <f t="shared" ca="1" si="62"/>
        <v>0</v>
      </c>
      <c r="AE160" s="62">
        <f t="shared" ca="1" si="64"/>
        <v>0</v>
      </c>
      <c r="AF160" s="62">
        <f t="shared" ca="1" si="65"/>
        <v>0</v>
      </c>
      <c r="AG160" s="62">
        <f t="shared" ca="1" si="66"/>
        <v>0</v>
      </c>
    </row>
    <row r="161" spans="1:33">
      <c r="A161" s="65">
        <f t="shared" si="63"/>
        <v>41671</v>
      </c>
      <c r="B161" s="66">
        <f>Summary!D161</f>
        <v>0</v>
      </c>
      <c r="C161" s="74"/>
      <c r="D161" s="67">
        <f t="shared" si="45"/>
        <v>0</v>
      </c>
      <c r="E161" s="56">
        <f t="shared" si="46"/>
        <v>0</v>
      </c>
      <c r="F161" s="56">
        <f t="shared" ca="1" si="47"/>
        <v>0</v>
      </c>
      <c r="G161" s="68">
        <f>VLOOKUP($A161,[0]!Table,MATCH(G$4,[0]!Curves,0))</f>
        <v>4.4420000000000002</v>
      </c>
      <c r="H161" s="69">
        <f t="shared" si="48"/>
        <v>4.4420000000000002</v>
      </c>
      <c r="I161" s="68">
        <f t="shared" si="49"/>
        <v>4.4420000000000002</v>
      </c>
      <c r="J161" s="68">
        <v>0</v>
      </c>
      <c r="K161" s="69">
        <f t="shared" si="50"/>
        <v>0</v>
      </c>
      <c r="L161" s="85">
        <f t="shared" si="51"/>
        <v>0</v>
      </c>
      <c r="M161" s="68" t="e">
        <f>VLOOKUP($A161,[0]!Table,MATCH(M$4,[0]!Curves,0))</f>
        <v>#N/A</v>
      </c>
      <c r="N161" s="69" t="e">
        <f t="shared" si="52"/>
        <v>#N/A</v>
      </c>
      <c r="O161" s="85" t="e">
        <f t="shared" si="53"/>
        <v>#N/A</v>
      </c>
      <c r="P161" s="60"/>
      <c r="Q161" s="85">
        <f t="shared" si="54"/>
        <v>4.4420000000000002</v>
      </c>
      <c r="R161" s="85">
        <f t="shared" si="55"/>
        <v>4.4420000000000002</v>
      </c>
      <c r="S161" s="85">
        <f>Summary!E161</f>
        <v>0</v>
      </c>
      <c r="T161" s="70"/>
      <c r="U161" s="22">
        <f t="shared" si="56"/>
        <v>28</v>
      </c>
      <c r="V161" s="71">
        <f t="shared" si="57"/>
        <v>41671</v>
      </c>
      <c r="W161" s="22">
        <f t="shared" ca="1" si="58"/>
        <v>4609</v>
      </c>
      <c r="X161" s="68">
        <f>VLOOKUP($A161,[0]!Table,MATCH(X$4,[0]!Curves,0))</f>
        <v>6.2888421210787596E-2</v>
      </c>
      <c r="Y161" s="72">
        <f t="shared" ca="1" si="59"/>
        <v>0.45778647462779115</v>
      </c>
      <c r="Z161" s="22">
        <f t="shared" si="60"/>
        <v>0</v>
      </c>
      <c r="AA161" s="22">
        <f t="shared" si="61"/>
        <v>0</v>
      </c>
      <c r="AB161" s="73"/>
      <c r="AC161" s="62">
        <f t="shared" ca="1" si="62"/>
        <v>0</v>
      </c>
      <c r="AE161" s="62">
        <f t="shared" ca="1" si="64"/>
        <v>0</v>
      </c>
      <c r="AF161" s="62">
        <f t="shared" ca="1" si="65"/>
        <v>0</v>
      </c>
      <c r="AG161" s="62">
        <f t="shared" ca="1" si="66"/>
        <v>0</v>
      </c>
    </row>
    <row r="162" spans="1:33">
      <c r="A162" s="65">
        <f t="shared" si="63"/>
        <v>41699</v>
      </c>
      <c r="B162" s="66">
        <f>Summary!D162</f>
        <v>0</v>
      </c>
      <c r="C162" s="74"/>
      <c r="D162" s="67">
        <f t="shared" si="45"/>
        <v>0</v>
      </c>
      <c r="E162" s="56">
        <f t="shared" si="46"/>
        <v>0</v>
      </c>
      <c r="F162" s="56">
        <f t="shared" ca="1" si="47"/>
        <v>0</v>
      </c>
      <c r="G162" s="68">
        <f>VLOOKUP($A162,[0]!Table,MATCH(G$4,[0]!Curves,0))</f>
        <v>4.3090000000000002</v>
      </c>
      <c r="H162" s="69">
        <f t="shared" si="48"/>
        <v>4.3090000000000002</v>
      </c>
      <c r="I162" s="68">
        <f t="shared" si="49"/>
        <v>4.3090000000000002</v>
      </c>
      <c r="J162" s="68">
        <v>0</v>
      </c>
      <c r="K162" s="69">
        <f t="shared" si="50"/>
        <v>0</v>
      </c>
      <c r="L162" s="85">
        <f t="shared" si="51"/>
        <v>0</v>
      </c>
      <c r="M162" s="68" t="e">
        <f>VLOOKUP($A162,[0]!Table,MATCH(M$4,[0]!Curves,0))</f>
        <v>#N/A</v>
      </c>
      <c r="N162" s="69" t="e">
        <f t="shared" si="52"/>
        <v>#N/A</v>
      </c>
      <c r="O162" s="85" t="e">
        <f t="shared" si="53"/>
        <v>#N/A</v>
      </c>
      <c r="P162" s="60"/>
      <c r="Q162" s="85">
        <f t="shared" si="54"/>
        <v>4.3090000000000002</v>
      </c>
      <c r="R162" s="85">
        <f t="shared" si="55"/>
        <v>4.3090000000000002</v>
      </c>
      <c r="S162" s="85">
        <f>Summary!E162</f>
        <v>0</v>
      </c>
      <c r="T162" s="70"/>
      <c r="U162" s="22">
        <f t="shared" si="56"/>
        <v>31</v>
      </c>
      <c r="V162" s="71">
        <f t="shared" si="57"/>
        <v>41699</v>
      </c>
      <c r="W162" s="22">
        <f t="shared" ca="1" si="58"/>
        <v>4637</v>
      </c>
      <c r="X162" s="68">
        <f>VLOOKUP($A162,[0]!Table,MATCH(X$4,[0]!Curves,0))</f>
        <v>6.2927158982341205E-2</v>
      </c>
      <c r="Y162" s="72">
        <f t="shared" ca="1" si="59"/>
        <v>0.4554014313946988</v>
      </c>
      <c r="Z162" s="22">
        <f t="shared" si="60"/>
        <v>0</v>
      </c>
      <c r="AA162" s="22">
        <f t="shared" si="61"/>
        <v>0</v>
      </c>
      <c r="AB162" s="73"/>
      <c r="AC162" s="62">
        <f t="shared" ca="1" si="62"/>
        <v>0</v>
      </c>
      <c r="AE162" s="62">
        <f t="shared" ca="1" si="64"/>
        <v>0</v>
      </c>
      <c r="AF162" s="62">
        <f t="shared" ca="1" si="65"/>
        <v>0</v>
      </c>
      <c r="AG162" s="62">
        <f t="shared" ca="1" si="66"/>
        <v>0</v>
      </c>
    </row>
    <row r="163" spans="1:33">
      <c r="A163" s="65">
        <f t="shared" si="63"/>
        <v>41730</v>
      </c>
      <c r="B163" s="66">
        <f>Summary!D163</f>
        <v>0</v>
      </c>
      <c r="C163" s="74"/>
      <c r="D163" s="67">
        <f t="shared" si="45"/>
        <v>0</v>
      </c>
      <c r="E163" s="56">
        <f t="shared" si="46"/>
        <v>0</v>
      </c>
      <c r="F163" s="56">
        <f t="shared" ca="1" si="47"/>
        <v>0</v>
      </c>
      <c r="G163" s="68">
        <f>VLOOKUP($A163,[0]!Table,MATCH(G$4,[0]!Curves,0))</f>
        <v>4.0890000000000004</v>
      </c>
      <c r="H163" s="69">
        <f t="shared" si="48"/>
        <v>4.0890000000000004</v>
      </c>
      <c r="I163" s="68">
        <f t="shared" si="49"/>
        <v>4.0890000000000004</v>
      </c>
      <c r="J163" s="68">
        <v>0</v>
      </c>
      <c r="K163" s="69">
        <f t="shared" si="50"/>
        <v>0</v>
      </c>
      <c r="L163" s="85">
        <f t="shared" si="51"/>
        <v>0</v>
      </c>
      <c r="M163" s="68" t="e">
        <f>VLOOKUP($A163,[0]!Table,MATCH(M$4,[0]!Curves,0))</f>
        <v>#N/A</v>
      </c>
      <c r="N163" s="69" t="e">
        <f t="shared" si="52"/>
        <v>#N/A</v>
      </c>
      <c r="O163" s="85" t="e">
        <f t="shared" si="53"/>
        <v>#N/A</v>
      </c>
      <c r="P163" s="60"/>
      <c r="Q163" s="85">
        <f t="shared" si="54"/>
        <v>4.0890000000000004</v>
      </c>
      <c r="R163" s="85">
        <f t="shared" si="55"/>
        <v>4.0890000000000004</v>
      </c>
      <c r="S163" s="85">
        <f>Summary!E163</f>
        <v>0</v>
      </c>
      <c r="T163" s="70"/>
      <c r="U163" s="22">
        <f t="shared" si="56"/>
        <v>30</v>
      </c>
      <c r="V163" s="71">
        <f t="shared" si="57"/>
        <v>41730</v>
      </c>
      <c r="W163" s="22">
        <f t="shared" ca="1" si="58"/>
        <v>4668</v>
      </c>
      <c r="X163" s="68">
        <f>VLOOKUP($A163,[0]!Table,MATCH(X$4,[0]!Curves,0))</f>
        <v>6.2970047229999007E-2</v>
      </c>
      <c r="Y163" s="72">
        <f t="shared" ca="1" si="59"/>
        <v>0.45277230306442451</v>
      </c>
      <c r="Z163" s="22">
        <f t="shared" si="60"/>
        <v>0</v>
      </c>
      <c r="AA163" s="22">
        <f t="shared" si="61"/>
        <v>0</v>
      </c>
      <c r="AB163" s="73"/>
      <c r="AC163" s="62">
        <f t="shared" ca="1" si="62"/>
        <v>0</v>
      </c>
      <c r="AE163" s="62">
        <f t="shared" ca="1" si="64"/>
        <v>0</v>
      </c>
      <c r="AF163" s="62">
        <f t="shared" ca="1" si="65"/>
        <v>0</v>
      </c>
      <c r="AG163" s="62">
        <f t="shared" ca="1" si="66"/>
        <v>0</v>
      </c>
    </row>
    <row r="164" spans="1:33">
      <c r="A164" s="65">
        <f t="shared" si="63"/>
        <v>41760</v>
      </c>
      <c r="B164" s="66">
        <f>Summary!D164</f>
        <v>0</v>
      </c>
      <c r="C164" s="74"/>
      <c r="D164" s="67">
        <f t="shared" si="45"/>
        <v>0</v>
      </c>
      <c r="E164" s="56">
        <f t="shared" si="46"/>
        <v>0</v>
      </c>
      <c r="F164" s="56">
        <f t="shared" ca="1" si="47"/>
        <v>0</v>
      </c>
      <c r="G164" s="68">
        <f>VLOOKUP($A164,[0]!Table,MATCH(G$4,[0]!Curves,0))</f>
        <v>4.0790000000000006</v>
      </c>
      <c r="H164" s="69">
        <f t="shared" si="48"/>
        <v>4.0790000000000006</v>
      </c>
      <c r="I164" s="68">
        <f t="shared" si="49"/>
        <v>4.0790000000000006</v>
      </c>
      <c r="J164" s="68">
        <v>0</v>
      </c>
      <c r="K164" s="69">
        <f t="shared" si="50"/>
        <v>0</v>
      </c>
      <c r="L164" s="85">
        <f t="shared" si="51"/>
        <v>0</v>
      </c>
      <c r="M164" s="68" t="e">
        <f>VLOOKUP($A164,[0]!Table,MATCH(M$4,[0]!Curves,0))</f>
        <v>#N/A</v>
      </c>
      <c r="N164" s="69" t="e">
        <f t="shared" si="52"/>
        <v>#N/A</v>
      </c>
      <c r="O164" s="85" t="e">
        <f t="shared" si="53"/>
        <v>#N/A</v>
      </c>
      <c r="P164" s="60"/>
      <c r="Q164" s="85">
        <f t="shared" si="54"/>
        <v>4.0790000000000006</v>
      </c>
      <c r="R164" s="85">
        <f t="shared" si="55"/>
        <v>4.0790000000000006</v>
      </c>
      <c r="S164" s="85">
        <f>Summary!E164</f>
        <v>0</v>
      </c>
      <c r="T164" s="70"/>
      <c r="U164" s="22">
        <f t="shared" si="56"/>
        <v>31</v>
      </c>
      <c r="V164" s="71">
        <f t="shared" si="57"/>
        <v>41760</v>
      </c>
      <c r="W164" s="22">
        <f t="shared" ca="1" si="58"/>
        <v>4698</v>
      </c>
      <c r="X164" s="68">
        <f>VLOOKUP($A164,[0]!Table,MATCH(X$4,[0]!Curves,0))</f>
        <v>6.3011551986377895E-2</v>
      </c>
      <c r="Y164" s="72">
        <f t="shared" ca="1" si="59"/>
        <v>0.4502394172642617</v>
      </c>
      <c r="Z164" s="22">
        <f t="shared" si="60"/>
        <v>0</v>
      </c>
      <c r="AA164" s="22">
        <f t="shared" si="61"/>
        <v>0</v>
      </c>
      <c r="AB164" s="73"/>
      <c r="AC164" s="62">
        <f t="shared" ca="1" si="62"/>
        <v>0</v>
      </c>
      <c r="AE164" s="62">
        <f t="shared" ca="1" si="64"/>
        <v>0</v>
      </c>
      <c r="AF164" s="62">
        <f t="shared" ca="1" si="65"/>
        <v>0</v>
      </c>
      <c r="AG164" s="62">
        <f t="shared" ca="1" si="66"/>
        <v>0</v>
      </c>
    </row>
    <row r="165" spans="1:33">
      <c r="A165" s="65">
        <f t="shared" si="63"/>
        <v>41791</v>
      </c>
      <c r="B165" s="66">
        <f>Summary!D165</f>
        <v>0</v>
      </c>
      <c r="C165" s="74"/>
      <c r="D165" s="67">
        <f t="shared" si="45"/>
        <v>0</v>
      </c>
      <c r="E165" s="56">
        <f t="shared" si="46"/>
        <v>0</v>
      </c>
      <c r="F165" s="56">
        <f t="shared" ca="1" si="47"/>
        <v>0</v>
      </c>
      <c r="G165" s="68">
        <f>VLOOKUP($A165,[0]!Table,MATCH(G$4,[0]!Curves,0))</f>
        <v>4.1150000000000002</v>
      </c>
      <c r="H165" s="69">
        <f t="shared" si="48"/>
        <v>4.1150000000000002</v>
      </c>
      <c r="I165" s="68">
        <f t="shared" si="49"/>
        <v>4.1150000000000002</v>
      </c>
      <c r="J165" s="68">
        <v>0</v>
      </c>
      <c r="K165" s="69">
        <f t="shared" si="50"/>
        <v>0</v>
      </c>
      <c r="L165" s="85">
        <f t="shared" si="51"/>
        <v>0</v>
      </c>
      <c r="M165" s="68" t="e">
        <f>VLOOKUP($A165,[0]!Table,MATCH(M$4,[0]!Curves,0))</f>
        <v>#N/A</v>
      </c>
      <c r="N165" s="69" t="e">
        <f t="shared" si="52"/>
        <v>#N/A</v>
      </c>
      <c r="O165" s="85" t="e">
        <f t="shared" si="53"/>
        <v>#N/A</v>
      </c>
      <c r="P165" s="60"/>
      <c r="Q165" s="85">
        <f t="shared" si="54"/>
        <v>4.1150000000000002</v>
      </c>
      <c r="R165" s="85">
        <f t="shared" si="55"/>
        <v>4.1150000000000002</v>
      </c>
      <c r="S165" s="85">
        <f>Summary!E165</f>
        <v>0</v>
      </c>
      <c r="T165" s="70"/>
      <c r="U165" s="22">
        <f t="shared" si="56"/>
        <v>30</v>
      </c>
      <c r="V165" s="71">
        <f t="shared" si="57"/>
        <v>41791</v>
      </c>
      <c r="W165" s="22">
        <f t="shared" ca="1" si="58"/>
        <v>4729</v>
      </c>
      <c r="X165" s="68">
        <f>VLOOKUP($A165,[0]!Table,MATCH(X$4,[0]!Curves,0))</f>
        <v>6.3054440235236903E-2</v>
      </c>
      <c r="Y165" s="72">
        <f t="shared" ca="1" si="59"/>
        <v>0.44763388328805154</v>
      </c>
      <c r="Z165" s="22">
        <f t="shared" si="60"/>
        <v>0</v>
      </c>
      <c r="AA165" s="22">
        <f t="shared" si="61"/>
        <v>0</v>
      </c>
      <c r="AB165" s="73"/>
      <c r="AC165" s="62">
        <f t="shared" ca="1" si="62"/>
        <v>0</v>
      </c>
      <c r="AE165" s="62">
        <f t="shared" ca="1" si="64"/>
        <v>0</v>
      </c>
      <c r="AF165" s="62">
        <f t="shared" ca="1" si="65"/>
        <v>0</v>
      </c>
      <c r="AG165" s="62">
        <f t="shared" ca="1" si="66"/>
        <v>0</v>
      </c>
    </row>
    <row r="166" spans="1:33">
      <c r="A166" s="65">
        <f t="shared" si="63"/>
        <v>41821</v>
      </c>
      <c r="B166" s="66">
        <f>Summary!D166</f>
        <v>0</v>
      </c>
      <c r="C166" s="74"/>
      <c r="D166" s="67">
        <f t="shared" si="45"/>
        <v>0</v>
      </c>
      <c r="E166" s="56">
        <f t="shared" si="46"/>
        <v>0</v>
      </c>
      <c r="F166" s="56">
        <f t="shared" ca="1" si="47"/>
        <v>0</v>
      </c>
      <c r="G166" s="68">
        <f>VLOOKUP($A166,[0]!Table,MATCH(G$4,[0]!Curves,0))</f>
        <v>4.1470000000000002</v>
      </c>
      <c r="H166" s="69">
        <f t="shared" si="48"/>
        <v>4.1470000000000002</v>
      </c>
      <c r="I166" s="68">
        <f t="shared" si="49"/>
        <v>4.1470000000000002</v>
      </c>
      <c r="J166" s="68">
        <v>0</v>
      </c>
      <c r="K166" s="69">
        <f t="shared" si="50"/>
        <v>0</v>
      </c>
      <c r="L166" s="85">
        <f t="shared" si="51"/>
        <v>0</v>
      </c>
      <c r="M166" s="68" t="e">
        <f>VLOOKUP($A166,[0]!Table,MATCH(M$4,[0]!Curves,0))</f>
        <v>#N/A</v>
      </c>
      <c r="N166" s="69" t="e">
        <f t="shared" si="52"/>
        <v>#N/A</v>
      </c>
      <c r="O166" s="85" t="e">
        <f t="shared" si="53"/>
        <v>#N/A</v>
      </c>
      <c r="P166" s="60"/>
      <c r="Q166" s="85">
        <f t="shared" si="54"/>
        <v>4.1470000000000002</v>
      </c>
      <c r="R166" s="85">
        <f t="shared" si="55"/>
        <v>4.1470000000000002</v>
      </c>
      <c r="S166" s="85">
        <f>Summary!E166</f>
        <v>0</v>
      </c>
      <c r="T166" s="70"/>
      <c r="U166" s="22">
        <f t="shared" si="56"/>
        <v>31</v>
      </c>
      <c r="V166" s="71">
        <f t="shared" si="57"/>
        <v>41821</v>
      </c>
      <c r="W166" s="22">
        <f t="shared" ca="1" si="58"/>
        <v>4759</v>
      </c>
      <c r="X166" s="68">
        <f>VLOOKUP($A166,[0]!Table,MATCH(X$4,[0]!Curves,0))</f>
        <v>6.3095944992777903E-2</v>
      </c>
      <c r="Y166" s="72">
        <f t="shared" ca="1" si="59"/>
        <v>0.44512376974266643</v>
      </c>
      <c r="Z166" s="22">
        <f t="shared" si="60"/>
        <v>0</v>
      </c>
      <c r="AA166" s="22">
        <f t="shared" si="61"/>
        <v>0</v>
      </c>
      <c r="AB166" s="73"/>
      <c r="AC166" s="62">
        <f t="shared" ca="1" si="62"/>
        <v>0</v>
      </c>
      <c r="AE166" s="62">
        <f t="shared" ca="1" si="64"/>
        <v>0</v>
      </c>
      <c r="AF166" s="62">
        <f t="shared" ca="1" si="65"/>
        <v>0</v>
      </c>
      <c r="AG166" s="62">
        <f t="shared" ca="1" si="66"/>
        <v>0</v>
      </c>
    </row>
    <row r="167" spans="1:33">
      <c r="A167" s="65">
        <f t="shared" si="63"/>
        <v>41852</v>
      </c>
      <c r="B167" s="66">
        <f>Summary!D167</f>
        <v>0</v>
      </c>
      <c r="C167" s="74"/>
      <c r="D167" s="67">
        <f t="shared" si="45"/>
        <v>0</v>
      </c>
      <c r="E167" s="56">
        <f t="shared" si="46"/>
        <v>0</v>
      </c>
      <c r="F167" s="56">
        <f t="shared" ca="1" si="47"/>
        <v>0</v>
      </c>
      <c r="G167" s="68">
        <f>VLOOKUP($A167,[0]!Table,MATCH(G$4,[0]!Curves,0))</f>
        <v>4.1960000000000006</v>
      </c>
      <c r="H167" s="69">
        <f t="shared" si="48"/>
        <v>4.1960000000000006</v>
      </c>
      <c r="I167" s="68">
        <f t="shared" si="49"/>
        <v>4.1960000000000006</v>
      </c>
      <c r="J167" s="68">
        <v>0</v>
      </c>
      <c r="K167" s="69">
        <f t="shared" si="50"/>
        <v>0</v>
      </c>
      <c r="L167" s="85">
        <f t="shared" si="51"/>
        <v>0</v>
      </c>
      <c r="M167" s="68" t="e">
        <f>VLOOKUP($A167,[0]!Table,MATCH(M$4,[0]!Curves,0))</f>
        <v>#N/A</v>
      </c>
      <c r="N167" s="69" t="e">
        <f t="shared" si="52"/>
        <v>#N/A</v>
      </c>
      <c r="O167" s="85" t="e">
        <f t="shared" si="53"/>
        <v>#N/A</v>
      </c>
      <c r="P167" s="60"/>
      <c r="Q167" s="85">
        <f t="shared" si="54"/>
        <v>4.1960000000000006</v>
      </c>
      <c r="R167" s="85">
        <f t="shared" si="55"/>
        <v>4.1960000000000006</v>
      </c>
      <c r="S167" s="85">
        <f>Summary!E167</f>
        <v>0</v>
      </c>
      <c r="T167" s="70"/>
      <c r="U167" s="22">
        <f t="shared" si="56"/>
        <v>31</v>
      </c>
      <c r="V167" s="71">
        <f t="shared" si="57"/>
        <v>41852</v>
      </c>
      <c r="W167" s="22">
        <f t="shared" ca="1" si="58"/>
        <v>4790</v>
      </c>
      <c r="X167" s="68">
        <f>VLOOKUP($A167,[0]!Table,MATCH(X$4,[0]!Curves,0))</f>
        <v>6.3138833242837797E-2</v>
      </c>
      <c r="Y167" s="72">
        <f t="shared" ca="1" si="59"/>
        <v>0.44254170394701792</v>
      </c>
      <c r="Z167" s="22">
        <f t="shared" si="60"/>
        <v>0</v>
      </c>
      <c r="AA167" s="22">
        <f t="shared" si="61"/>
        <v>0</v>
      </c>
      <c r="AB167" s="73"/>
      <c r="AC167" s="62">
        <f t="shared" ca="1" si="62"/>
        <v>0</v>
      </c>
      <c r="AE167" s="62">
        <f t="shared" ca="1" si="64"/>
        <v>0</v>
      </c>
      <c r="AF167" s="62">
        <f t="shared" ca="1" si="65"/>
        <v>0</v>
      </c>
      <c r="AG167" s="62">
        <f t="shared" ca="1" si="66"/>
        <v>0</v>
      </c>
    </row>
    <row r="168" spans="1:33">
      <c r="A168" s="65">
        <f t="shared" si="63"/>
        <v>41883</v>
      </c>
      <c r="B168" s="66">
        <f>Summary!D168</f>
        <v>0</v>
      </c>
      <c r="C168" s="74"/>
      <c r="D168" s="67">
        <f t="shared" si="45"/>
        <v>0</v>
      </c>
      <c r="E168" s="56">
        <f t="shared" si="46"/>
        <v>0</v>
      </c>
      <c r="F168" s="56">
        <f t="shared" ca="1" si="47"/>
        <v>0</v>
      </c>
      <c r="G168" s="68">
        <f>VLOOKUP($A168,[0]!Table,MATCH(G$4,[0]!Curves,0))</f>
        <v>4.2110000000000003</v>
      </c>
      <c r="H168" s="69">
        <f t="shared" si="48"/>
        <v>4.2110000000000003</v>
      </c>
      <c r="I168" s="68">
        <f t="shared" si="49"/>
        <v>4.2110000000000003</v>
      </c>
      <c r="J168" s="68">
        <v>0</v>
      </c>
      <c r="K168" s="69">
        <f t="shared" si="50"/>
        <v>0</v>
      </c>
      <c r="L168" s="85">
        <f t="shared" si="51"/>
        <v>0</v>
      </c>
      <c r="M168" s="68" t="e">
        <f>VLOOKUP($A168,[0]!Table,MATCH(M$4,[0]!Curves,0))</f>
        <v>#N/A</v>
      </c>
      <c r="N168" s="69" t="e">
        <f t="shared" si="52"/>
        <v>#N/A</v>
      </c>
      <c r="O168" s="85" t="e">
        <f t="shared" si="53"/>
        <v>#N/A</v>
      </c>
      <c r="P168" s="60"/>
      <c r="Q168" s="85">
        <f t="shared" si="54"/>
        <v>4.2110000000000003</v>
      </c>
      <c r="R168" s="85">
        <f t="shared" si="55"/>
        <v>4.2110000000000003</v>
      </c>
      <c r="S168" s="85">
        <f>Summary!E168</f>
        <v>0</v>
      </c>
      <c r="T168" s="70"/>
      <c r="U168" s="22">
        <f t="shared" si="56"/>
        <v>30</v>
      </c>
      <c r="V168" s="71">
        <f t="shared" si="57"/>
        <v>41883</v>
      </c>
      <c r="W168" s="22">
        <f t="shared" ca="1" si="58"/>
        <v>4821</v>
      </c>
      <c r="X168" s="68">
        <f>VLOOKUP($A168,[0]!Table,MATCH(X$4,[0]!Curves,0))</f>
        <v>6.3181721493507301E-2</v>
      </c>
      <c r="Y168" s="72">
        <f t="shared" ca="1" si="59"/>
        <v>0.43997151609300478</v>
      </c>
      <c r="Z168" s="22">
        <f t="shared" si="60"/>
        <v>0</v>
      </c>
      <c r="AA168" s="22">
        <f t="shared" si="61"/>
        <v>0</v>
      </c>
      <c r="AB168" s="73"/>
      <c r="AC168" s="62">
        <f t="shared" ca="1" si="62"/>
        <v>0</v>
      </c>
      <c r="AE168" s="62">
        <f t="shared" ca="1" si="64"/>
        <v>0</v>
      </c>
      <c r="AF168" s="62">
        <f t="shared" ca="1" si="65"/>
        <v>0</v>
      </c>
      <c r="AG168" s="62">
        <f t="shared" ca="1" si="66"/>
        <v>0</v>
      </c>
    </row>
    <row r="169" spans="1:33">
      <c r="A169" s="65">
        <f t="shared" si="63"/>
        <v>41913</v>
      </c>
      <c r="B169" s="66">
        <f>Summary!D169</f>
        <v>0</v>
      </c>
      <c r="C169" s="74"/>
      <c r="D169" s="67">
        <f t="shared" si="45"/>
        <v>0</v>
      </c>
      <c r="E169" s="56">
        <f t="shared" si="46"/>
        <v>0</v>
      </c>
      <c r="F169" s="56">
        <f t="shared" ca="1" si="47"/>
        <v>0</v>
      </c>
      <c r="G169" s="68">
        <f>VLOOKUP($A169,[0]!Table,MATCH(G$4,[0]!Curves,0))</f>
        <v>4.24</v>
      </c>
      <c r="H169" s="69">
        <f t="shared" si="48"/>
        <v>4.24</v>
      </c>
      <c r="I169" s="68">
        <f t="shared" si="49"/>
        <v>4.24</v>
      </c>
      <c r="J169" s="68">
        <v>0</v>
      </c>
      <c r="K169" s="69">
        <f t="shared" si="50"/>
        <v>0</v>
      </c>
      <c r="L169" s="85">
        <f t="shared" si="51"/>
        <v>0</v>
      </c>
      <c r="M169" s="68" t="e">
        <f>VLOOKUP($A169,[0]!Table,MATCH(M$4,[0]!Curves,0))</f>
        <v>#N/A</v>
      </c>
      <c r="N169" s="69" t="e">
        <f t="shared" si="52"/>
        <v>#N/A</v>
      </c>
      <c r="O169" s="85" t="e">
        <f t="shared" si="53"/>
        <v>#N/A</v>
      </c>
      <c r="P169" s="60"/>
      <c r="Q169" s="85">
        <f t="shared" si="54"/>
        <v>4.24</v>
      </c>
      <c r="R169" s="85">
        <f t="shared" si="55"/>
        <v>4.24</v>
      </c>
      <c r="S169" s="85">
        <f>Summary!E169</f>
        <v>0</v>
      </c>
      <c r="T169" s="70"/>
      <c r="U169" s="22">
        <f t="shared" si="56"/>
        <v>31</v>
      </c>
      <c r="V169" s="71">
        <f t="shared" si="57"/>
        <v>41913</v>
      </c>
      <c r="W169" s="22">
        <f t="shared" ca="1" si="58"/>
        <v>4851</v>
      </c>
      <c r="X169" s="68">
        <f>VLOOKUP($A169,[0]!Table,MATCH(X$4,[0]!Curves,0))</f>
        <v>6.3223226252800802E-2</v>
      </c>
      <c r="Y169" s="72">
        <f t="shared" ca="1" si="59"/>
        <v>0.43749551603725634</v>
      </c>
      <c r="Z169" s="22">
        <f t="shared" si="60"/>
        <v>0</v>
      </c>
      <c r="AA169" s="22">
        <f t="shared" si="61"/>
        <v>0</v>
      </c>
      <c r="AB169" s="73"/>
      <c r="AC169" s="62">
        <f t="shared" ca="1" si="62"/>
        <v>0</v>
      </c>
      <c r="AE169" s="62">
        <f t="shared" ca="1" si="64"/>
        <v>0</v>
      </c>
      <c r="AF169" s="62">
        <f t="shared" ca="1" si="65"/>
        <v>0</v>
      </c>
      <c r="AG169" s="62">
        <f t="shared" ca="1" si="66"/>
        <v>0</v>
      </c>
    </row>
    <row r="170" spans="1:33" ht="12" customHeight="1">
      <c r="A170" s="65">
        <f t="shared" si="63"/>
        <v>41944</v>
      </c>
      <c r="B170" s="66">
        <f>Summary!D170</f>
        <v>0</v>
      </c>
      <c r="C170" s="74"/>
      <c r="D170" s="67">
        <f t="shared" si="45"/>
        <v>0</v>
      </c>
      <c r="E170" s="56">
        <f t="shared" si="46"/>
        <v>0</v>
      </c>
      <c r="F170" s="56">
        <f t="shared" ca="1" si="47"/>
        <v>0</v>
      </c>
      <c r="G170" s="68">
        <f>VLOOKUP($A170,[0]!Table,MATCH(G$4,[0]!Curves,0))</f>
        <v>4.38</v>
      </c>
      <c r="H170" s="69">
        <f t="shared" si="48"/>
        <v>4.38</v>
      </c>
      <c r="I170" s="68">
        <f t="shared" si="49"/>
        <v>4.38</v>
      </c>
      <c r="J170" s="68">
        <v>0</v>
      </c>
      <c r="K170" s="69">
        <f t="shared" si="50"/>
        <v>0</v>
      </c>
      <c r="L170" s="85">
        <f t="shared" si="51"/>
        <v>0</v>
      </c>
      <c r="M170" s="68" t="e">
        <f>VLOOKUP($A170,[0]!Table,MATCH(M$4,[0]!Curves,0))</f>
        <v>#N/A</v>
      </c>
      <c r="N170" s="69" t="e">
        <f t="shared" si="52"/>
        <v>#N/A</v>
      </c>
      <c r="O170" s="85" t="e">
        <f t="shared" si="53"/>
        <v>#N/A</v>
      </c>
      <c r="P170" s="60"/>
      <c r="Q170" s="85">
        <f t="shared" si="54"/>
        <v>4.38</v>
      </c>
      <c r="R170" s="85">
        <f t="shared" si="55"/>
        <v>4.38</v>
      </c>
      <c r="S170" s="85">
        <f>Summary!E170</f>
        <v>0</v>
      </c>
      <c r="T170" s="70"/>
      <c r="U170" s="22">
        <f t="shared" si="56"/>
        <v>30</v>
      </c>
      <c r="V170" s="71">
        <f t="shared" si="57"/>
        <v>41944</v>
      </c>
      <c r="W170" s="22">
        <f t="shared" ca="1" si="58"/>
        <v>4882</v>
      </c>
      <c r="X170" s="68">
        <f>VLOOKUP($A170,[0]!Table,MATCH(X$4,[0]!Curves,0))</f>
        <v>6.3266114504671594E-2</v>
      </c>
      <c r="Y170" s="72">
        <f t="shared" ca="1" si="59"/>
        <v>0.43494860515174466</v>
      </c>
      <c r="Z170" s="22">
        <f t="shared" si="60"/>
        <v>0</v>
      </c>
      <c r="AA170" s="22">
        <f t="shared" si="61"/>
        <v>0</v>
      </c>
      <c r="AB170" s="73"/>
      <c r="AC170" s="62">
        <f t="shared" ca="1" si="62"/>
        <v>0</v>
      </c>
      <c r="AE170" s="62">
        <f t="shared" ca="1" si="64"/>
        <v>0</v>
      </c>
      <c r="AF170" s="62">
        <f t="shared" ca="1" si="65"/>
        <v>0</v>
      </c>
      <c r="AG170" s="62">
        <f t="shared" ca="1" si="66"/>
        <v>0</v>
      </c>
    </row>
    <row r="171" spans="1:33" ht="12" customHeight="1">
      <c r="A171" s="65">
        <f t="shared" si="63"/>
        <v>41974</v>
      </c>
      <c r="B171" s="66">
        <f>Summary!D171</f>
        <v>0</v>
      </c>
      <c r="C171" s="74"/>
      <c r="D171" s="67">
        <f t="shared" si="45"/>
        <v>0</v>
      </c>
      <c r="E171" s="56">
        <f t="shared" si="46"/>
        <v>0</v>
      </c>
      <c r="F171" s="56">
        <f t="shared" ca="1" si="47"/>
        <v>0</v>
      </c>
      <c r="G171" s="68">
        <f>VLOOKUP($A171,[0]!Table,MATCH(G$4,[0]!Curves,0))</f>
        <v>4.5199999999999996</v>
      </c>
      <c r="H171" s="69">
        <f t="shared" si="48"/>
        <v>4.5199999999999996</v>
      </c>
      <c r="I171" s="68">
        <f t="shared" si="49"/>
        <v>4.5199999999999996</v>
      </c>
      <c r="J171" s="68">
        <v>0</v>
      </c>
      <c r="K171" s="69">
        <f t="shared" si="50"/>
        <v>0</v>
      </c>
      <c r="L171" s="85">
        <f t="shared" si="51"/>
        <v>0</v>
      </c>
      <c r="M171" s="68" t="e">
        <f>VLOOKUP($A171,[0]!Table,MATCH(M$4,[0]!Curves,0))</f>
        <v>#N/A</v>
      </c>
      <c r="N171" s="69" t="e">
        <f t="shared" si="52"/>
        <v>#N/A</v>
      </c>
      <c r="O171" s="85" t="e">
        <f t="shared" si="53"/>
        <v>#N/A</v>
      </c>
      <c r="P171" s="60"/>
      <c r="Q171" s="85">
        <f t="shared" si="54"/>
        <v>4.5199999999999996</v>
      </c>
      <c r="R171" s="85">
        <f t="shared" si="55"/>
        <v>4.5199999999999996</v>
      </c>
      <c r="S171" s="85">
        <f>Summary!E171</f>
        <v>0</v>
      </c>
      <c r="T171" s="70"/>
      <c r="U171" s="22">
        <f t="shared" si="56"/>
        <v>31</v>
      </c>
      <c r="V171" s="71">
        <f t="shared" si="57"/>
        <v>41974</v>
      </c>
      <c r="W171" s="22">
        <f t="shared" ca="1" si="58"/>
        <v>4912</v>
      </c>
      <c r="X171" s="68">
        <f>VLOOKUP($A171,[0]!Table,MATCH(X$4,[0]!Curves,0))</f>
        <v>6.3307619265127207E-2</v>
      </c>
      <c r="Y171" s="72">
        <f t="shared" ca="1" si="59"/>
        <v>0.43249506962256601</v>
      </c>
      <c r="Z171" s="22">
        <f t="shared" si="60"/>
        <v>0</v>
      </c>
      <c r="AA171" s="22">
        <f t="shared" si="61"/>
        <v>0</v>
      </c>
      <c r="AB171" s="73"/>
      <c r="AC171" s="62">
        <f t="shared" ca="1" si="62"/>
        <v>0</v>
      </c>
      <c r="AE171" s="62">
        <f t="shared" ca="1" si="64"/>
        <v>0</v>
      </c>
      <c r="AF171" s="62">
        <f t="shared" ca="1" si="65"/>
        <v>0</v>
      </c>
      <c r="AG171" s="62">
        <f t="shared" ca="1" si="66"/>
        <v>0</v>
      </c>
    </row>
    <row r="172" spans="1:33" ht="12" customHeight="1">
      <c r="A172" s="65">
        <f t="shared" si="63"/>
        <v>42005</v>
      </c>
      <c r="B172" s="66">
        <f>Summary!D172</f>
        <v>0</v>
      </c>
      <c r="C172" s="74"/>
      <c r="D172" s="67">
        <f t="shared" si="45"/>
        <v>0</v>
      </c>
      <c r="E172" s="56">
        <f t="shared" si="46"/>
        <v>0</v>
      </c>
      <c r="F172" s="56">
        <f t="shared" ca="1" si="47"/>
        <v>0</v>
      </c>
      <c r="G172" s="68">
        <f>VLOOKUP($A172,[0]!Table,MATCH(G$4,[0]!Curves,0))</f>
        <v>4.6449999999999996</v>
      </c>
      <c r="H172" s="69">
        <f t="shared" si="48"/>
        <v>4.6449999999999996</v>
      </c>
      <c r="I172" s="68">
        <f t="shared" si="49"/>
        <v>4.6449999999999996</v>
      </c>
      <c r="J172" s="68">
        <v>0</v>
      </c>
      <c r="K172" s="69">
        <f t="shared" si="50"/>
        <v>0</v>
      </c>
      <c r="L172" s="85">
        <f t="shared" si="51"/>
        <v>0</v>
      </c>
      <c r="M172" s="68" t="e">
        <f>VLOOKUP($A172,[0]!Table,MATCH(M$4,[0]!Curves,0))</f>
        <v>#N/A</v>
      </c>
      <c r="N172" s="69" t="e">
        <f t="shared" si="52"/>
        <v>#N/A</v>
      </c>
      <c r="O172" s="85" t="e">
        <f t="shared" si="53"/>
        <v>#N/A</v>
      </c>
      <c r="P172" s="60"/>
      <c r="Q172" s="85">
        <f t="shared" si="54"/>
        <v>4.6449999999999996</v>
      </c>
      <c r="R172" s="85">
        <f t="shared" si="55"/>
        <v>4.6449999999999996</v>
      </c>
      <c r="S172" s="85">
        <f>Summary!E172</f>
        <v>0</v>
      </c>
      <c r="T172" s="70"/>
      <c r="U172" s="22">
        <f t="shared" si="56"/>
        <v>31</v>
      </c>
      <c r="V172" s="71">
        <f t="shared" si="57"/>
        <v>42005</v>
      </c>
      <c r="W172" s="22">
        <f t="shared" ca="1" si="58"/>
        <v>4943</v>
      </c>
      <c r="X172" s="68">
        <f>VLOOKUP($A172,[0]!Table,MATCH(X$4,[0]!Curves,0))</f>
        <v>6.3350507518198804E-2</v>
      </c>
      <c r="Y172" s="72">
        <f t="shared" ca="1" si="59"/>
        <v>0.42997130834384173</v>
      </c>
      <c r="Z172" s="22">
        <f t="shared" si="60"/>
        <v>0</v>
      </c>
      <c r="AA172" s="22">
        <f t="shared" si="61"/>
        <v>0</v>
      </c>
      <c r="AB172" s="73"/>
      <c r="AC172" s="62">
        <f t="shared" ca="1" si="62"/>
        <v>0</v>
      </c>
      <c r="AE172" s="62">
        <f t="shared" ca="1" si="64"/>
        <v>0</v>
      </c>
      <c r="AF172" s="62">
        <f t="shared" ca="1" si="65"/>
        <v>0</v>
      </c>
      <c r="AG172" s="62">
        <f t="shared" ca="1" si="66"/>
        <v>0</v>
      </c>
    </row>
    <row r="173" spans="1:33" ht="12" customHeight="1">
      <c r="A173" s="65">
        <f t="shared" si="63"/>
        <v>42036</v>
      </c>
      <c r="B173" s="66">
        <f>Summary!D173</f>
        <v>0</v>
      </c>
      <c r="C173" s="74"/>
      <c r="D173" s="67">
        <f t="shared" si="45"/>
        <v>0</v>
      </c>
      <c r="E173" s="56">
        <f t="shared" si="46"/>
        <v>0</v>
      </c>
      <c r="F173" s="56">
        <f t="shared" ca="1" si="47"/>
        <v>0</v>
      </c>
      <c r="G173" s="68">
        <f>VLOOKUP($A173,[0]!Table,MATCH(G$4,[0]!Curves,0))</f>
        <v>4.5270000000000001</v>
      </c>
      <c r="H173" s="69">
        <f t="shared" si="48"/>
        <v>4.5270000000000001</v>
      </c>
      <c r="I173" s="68">
        <f t="shared" si="49"/>
        <v>4.5270000000000001</v>
      </c>
      <c r="J173" s="68">
        <v>0</v>
      </c>
      <c r="K173" s="69">
        <f t="shared" si="50"/>
        <v>0</v>
      </c>
      <c r="L173" s="85">
        <f t="shared" si="51"/>
        <v>0</v>
      </c>
      <c r="M173" s="68" t="e">
        <f>VLOOKUP($A173,[0]!Table,MATCH(M$4,[0]!Curves,0))</f>
        <v>#N/A</v>
      </c>
      <c r="N173" s="69" t="e">
        <f t="shared" si="52"/>
        <v>#N/A</v>
      </c>
      <c r="O173" s="85" t="e">
        <f t="shared" si="53"/>
        <v>#N/A</v>
      </c>
      <c r="P173" s="60"/>
      <c r="Q173" s="85">
        <f t="shared" si="54"/>
        <v>4.5270000000000001</v>
      </c>
      <c r="R173" s="85">
        <f t="shared" si="55"/>
        <v>4.5270000000000001</v>
      </c>
      <c r="S173" s="85">
        <f>Summary!E173</f>
        <v>0</v>
      </c>
      <c r="T173" s="70"/>
      <c r="U173" s="22">
        <f t="shared" si="56"/>
        <v>28</v>
      </c>
      <c r="V173" s="71">
        <f t="shared" si="57"/>
        <v>42036</v>
      </c>
      <c r="W173" s="22">
        <f t="shared" ca="1" si="58"/>
        <v>4974</v>
      </c>
      <c r="X173" s="68">
        <f>VLOOKUP($A173,[0]!Table,MATCH(X$4,[0]!Curves,0))</f>
        <v>6.3393395771880204E-2</v>
      </c>
      <c r="Y173" s="72">
        <f t="shared" ca="1" si="59"/>
        <v>0.42745926266886702</v>
      </c>
      <c r="Z173" s="22">
        <f t="shared" si="60"/>
        <v>0</v>
      </c>
      <c r="AA173" s="22">
        <f t="shared" si="61"/>
        <v>0</v>
      </c>
      <c r="AB173" s="73"/>
      <c r="AC173" s="62">
        <f t="shared" ca="1" si="62"/>
        <v>0</v>
      </c>
      <c r="AE173" s="62">
        <f t="shared" ca="1" si="64"/>
        <v>0</v>
      </c>
      <c r="AF173" s="62">
        <f t="shared" ca="1" si="65"/>
        <v>0</v>
      </c>
      <c r="AG173" s="62">
        <f t="shared" ca="1" si="66"/>
        <v>0</v>
      </c>
    </row>
    <row r="174" spans="1:33" ht="12" customHeight="1">
      <c r="A174" s="65">
        <f t="shared" si="63"/>
        <v>42064</v>
      </c>
      <c r="B174" s="66">
        <f>Summary!D174</f>
        <v>0</v>
      </c>
      <c r="C174" s="74"/>
      <c r="D174" s="67">
        <f t="shared" si="45"/>
        <v>0</v>
      </c>
      <c r="E174" s="56">
        <f t="shared" si="46"/>
        <v>0</v>
      </c>
      <c r="F174" s="56">
        <f t="shared" ca="1" si="47"/>
        <v>0</v>
      </c>
      <c r="G174" s="68">
        <f>VLOOKUP($A174,[0]!Table,MATCH(G$4,[0]!Curves,0))</f>
        <v>4.3940000000000001</v>
      </c>
      <c r="H174" s="69">
        <f t="shared" si="48"/>
        <v>4.3940000000000001</v>
      </c>
      <c r="I174" s="68">
        <f t="shared" si="49"/>
        <v>4.3940000000000001</v>
      </c>
      <c r="J174" s="68">
        <v>0</v>
      </c>
      <c r="K174" s="69">
        <f t="shared" si="50"/>
        <v>0</v>
      </c>
      <c r="L174" s="85">
        <f t="shared" si="51"/>
        <v>0</v>
      </c>
      <c r="M174" s="68" t="e">
        <f>VLOOKUP($A174,[0]!Table,MATCH(M$4,[0]!Curves,0))</f>
        <v>#N/A</v>
      </c>
      <c r="N174" s="69" t="e">
        <f t="shared" si="52"/>
        <v>#N/A</v>
      </c>
      <c r="O174" s="85" t="e">
        <f t="shared" si="53"/>
        <v>#N/A</v>
      </c>
      <c r="P174" s="60"/>
      <c r="Q174" s="85">
        <f t="shared" si="54"/>
        <v>4.3940000000000001</v>
      </c>
      <c r="R174" s="85">
        <f t="shared" si="55"/>
        <v>4.3940000000000001</v>
      </c>
      <c r="S174" s="85">
        <f>Summary!E174</f>
        <v>0</v>
      </c>
      <c r="T174" s="70"/>
      <c r="U174" s="22">
        <f t="shared" si="56"/>
        <v>31</v>
      </c>
      <c r="V174" s="71">
        <f t="shared" si="57"/>
        <v>42064</v>
      </c>
      <c r="W174" s="22">
        <f t="shared" ca="1" si="58"/>
        <v>5002</v>
      </c>
      <c r="X174" s="68">
        <f>VLOOKUP($A174,[0]!Table,MATCH(X$4,[0]!Curves,0))</f>
        <v>6.3432133549923303E-2</v>
      </c>
      <c r="Y174" s="72">
        <f t="shared" ca="1" si="59"/>
        <v>0.425200360499362</v>
      </c>
      <c r="Z174" s="22">
        <f t="shared" si="60"/>
        <v>0</v>
      </c>
      <c r="AA174" s="22">
        <f t="shared" si="61"/>
        <v>0</v>
      </c>
      <c r="AB174" s="73"/>
      <c r="AC174" s="62">
        <f t="shared" ca="1" si="62"/>
        <v>0</v>
      </c>
      <c r="AE174" s="62">
        <f t="shared" ca="1" si="64"/>
        <v>0</v>
      </c>
      <c r="AF174" s="62">
        <f t="shared" ca="1" si="65"/>
        <v>0</v>
      </c>
      <c r="AG174" s="62">
        <f t="shared" ca="1" si="66"/>
        <v>0</v>
      </c>
    </row>
    <row r="175" spans="1:33" ht="12" customHeight="1">
      <c r="A175" s="65">
        <f t="shared" si="63"/>
        <v>42095</v>
      </c>
      <c r="B175" s="66">
        <f>Summary!D175</f>
        <v>0</v>
      </c>
      <c r="C175" s="74"/>
      <c r="D175" s="67">
        <f t="shared" si="45"/>
        <v>0</v>
      </c>
      <c r="E175" s="56">
        <f t="shared" si="46"/>
        <v>0</v>
      </c>
      <c r="F175" s="56">
        <f t="shared" ca="1" si="47"/>
        <v>0</v>
      </c>
      <c r="G175" s="68">
        <f>VLOOKUP($A175,[0]!Table,MATCH(G$4,[0]!Curves,0))</f>
        <v>4.1740000000000004</v>
      </c>
      <c r="H175" s="69">
        <f t="shared" si="48"/>
        <v>4.1740000000000004</v>
      </c>
      <c r="I175" s="68">
        <f t="shared" si="49"/>
        <v>4.1740000000000004</v>
      </c>
      <c r="J175" s="68">
        <v>0</v>
      </c>
      <c r="K175" s="69">
        <f t="shared" si="50"/>
        <v>0</v>
      </c>
      <c r="L175" s="85">
        <f t="shared" si="51"/>
        <v>0</v>
      </c>
      <c r="M175" s="68" t="e">
        <f>VLOOKUP($A175,[0]!Table,MATCH(M$4,[0]!Curves,0))</f>
        <v>#N/A</v>
      </c>
      <c r="N175" s="69" t="e">
        <f t="shared" si="52"/>
        <v>#N/A</v>
      </c>
      <c r="O175" s="85" t="e">
        <f t="shared" si="53"/>
        <v>#N/A</v>
      </c>
      <c r="P175" s="60"/>
      <c r="Q175" s="85">
        <f t="shared" si="54"/>
        <v>4.1740000000000004</v>
      </c>
      <c r="R175" s="85">
        <f t="shared" si="55"/>
        <v>4.1740000000000004</v>
      </c>
      <c r="S175" s="85">
        <f>Summary!E175</f>
        <v>0</v>
      </c>
      <c r="T175" s="70"/>
      <c r="U175" s="22">
        <f t="shared" si="56"/>
        <v>30</v>
      </c>
      <c r="V175" s="71">
        <f t="shared" si="57"/>
        <v>42095</v>
      </c>
      <c r="W175" s="22">
        <f t="shared" ca="1" si="58"/>
        <v>5033</v>
      </c>
      <c r="X175" s="68">
        <f>VLOOKUP($A175,[0]!Table,MATCH(X$4,[0]!Curves,0))</f>
        <v>6.3475021804766399E-2</v>
      </c>
      <c r="Y175" s="72">
        <f t="shared" ca="1" si="59"/>
        <v>0.42271052087469502</v>
      </c>
      <c r="Z175" s="22">
        <f t="shared" si="60"/>
        <v>0</v>
      </c>
      <c r="AA175" s="22">
        <f t="shared" si="61"/>
        <v>0</v>
      </c>
      <c r="AB175" s="73"/>
      <c r="AC175" s="62">
        <f t="shared" ca="1" si="62"/>
        <v>0</v>
      </c>
      <c r="AE175" s="62">
        <f t="shared" ca="1" si="64"/>
        <v>0</v>
      </c>
      <c r="AF175" s="62">
        <f t="shared" ca="1" si="65"/>
        <v>0</v>
      </c>
      <c r="AG175" s="62">
        <f t="shared" ca="1" si="66"/>
        <v>0</v>
      </c>
    </row>
    <row r="176" spans="1:33" ht="12" customHeight="1">
      <c r="A176" s="65">
        <f t="shared" si="63"/>
        <v>42125</v>
      </c>
      <c r="B176" s="66">
        <f>Summary!D176</f>
        <v>0</v>
      </c>
      <c r="C176" s="74"/>
      <c r="D176" s="67">
        <f t="shared" si="45"/>
        <v>0</v>
      </c>
      <c r="E176" s="56">
        <f t="shared" si="46"/>
        <v>0</v>
      </c>
      <c r="F176" s="56">
        <f t="shared" ca="1" si="47"/>
        <v>0</v>
      </c>
      <c r="G176" s="68">
        <f>VLOOKUP($A176,[0]!Table,MATCH(G$4,[0]!Curves,0))</f>
        <v>4.1640000000000006</v>
      </c>
      <c r="H176" s="69">
        <f t="shared" si="48"/>
        <v>4.1640000000000006</v>
      </c>
      <c r="I176" s="68">
        <f t="shared" si="49"/>
        <v>4.1640000000000006</v>
      </c>
      <c r="J176" s="68">
        <v>0</v>
      </c>
      <c r="K176" s="69">
        <f t="shared" si="50"/>
        <v>0</v>
      </c>
      <c r="L176" s="85">
        <f t="shared" si="51"/>
        <v>0</v>
      </c>
      <c r="M176" s="68" t="e">
        <f>VLOOKUP($A176,[0]!Table,MATCH(M$4,[0]!Curves,0))</f>
        <v>#N/A</v>
      </c>
      <c r="N176" s="69" t="e">
        <f t="shared" si="52"/>
        <v>#N/A</v>
      </c>
      <c r="O176" s="85" t="e">
        <f t="shared" si="53"/>
        <v>#N/A</v>
      </c>
      <c r="P176" s="60"/>
      <c r="Q176" s="85">
        <f t="shared" si="54"/>
        <v>4.1640000000000006</v>
      </c>
      <c r="R176" s="85">
        <f t="shared" si="55"/>
        <v>4.1640000000000006</v>
      </c>
      <c r="S176" s="85">
        <f>Summary!E176</f>
        <v>0</v>
      </c>
      <c r="T176" s="70"/>
      <c r="U176" s="22">
        <f t="shared" si="56"/>
        <v>31</v>
      </c>
      <c r="V176" s="71">
        <f t="shared" si="57"/>
        <v>42125</v>
      </c>
      <c r="W176" s="22">
        <f t="shared" ca="1" si="58"/>
        <v>5063</v>
      </c>
      <c r="X176" s="68">
        <f>VLOOKUP($A176,[0]!Table,MATCH(X$4,[0]!Curves,0))</f>
        <v>6.3516526568097906E-2</v>
      </c>
      <c r="Y176" s="72">
        <f t="shared" ca="1" si="59"/>
        <v>0.42031206227633772</v>
      </c>
      <c r="Z176" s="22">
        <f t="shared" si="60"/>
        <v>0</v>
      </c>
      <c r="AA176" s="22">
        <f t="shared" si="61"/>
        <v>0</v>
      </c>
      <c r="AB176" s="73"/>
      <c r="AC176" s="62">
        <f t="shared" ca="1" si="62"/>
        <v>0</v>
      </c>
      <c r="AE176" s="62">
        <f t="shared" ca="1" si="64"/>
        <v>0</v>
      </c>
      <c r="AF176" s="62">
        <f t="shared" ca="1" si="65"/>
        <v>0</v>
      </c>
      <c r="AG176" s="62">
        <f t="shared" ca="1" si="66"/>
        <v>0</v>
      </c>
    </row>
    <row r="177" spans="1:33" ht="12" customHeight="1">
      <c r="A177" s="65">
        <f t="shared" si="63"/>
        <v>42156</v>
      </c>
      <c r="B177" s="66">
        <f>Summary!D177</f>
        <v>0</v>
      </c>
      <c r="C177" s="74"/>
      <c r="D177" s="67">
        <f t="shared" si="45"/>
        <v>0</v>
      </c>
      <c r="E177" s="56">
        <f t="shared" si="46"/>
        <v>0</v>
      </c>
      <c r="F177" s="56">
        <f t="shared" ca="1" si="47"/>
        <v>0</v>
      </c>
      <c r="G177" s="68">
        <f>VLOOKUP($A177,[0]!Table,MATCH(G$4,[0]!Curves,0))</f>
        <v>4.2</v>
      </c>
      <c r="H177" s="69">
        <f t="shared" si="48"/>
        <v>4.2</v>
      </c>
      <c r="I177" s="68">
        <f t="shared" si="49"/>
        <v>4.2</v>
      </c>
      <c r="J177" s="68">
        <v>0</v>
      </c>
      <c r="K177" s="69">
        <f t="shared" si="50"/>
        <v>0</v>
      </c>
      <c r="L177" s="85">
        <f t="shared" si="51"/>
        <v>0</v>
      </c>
      <c r="M177" s="68" t="e">
        <f>VLOOKUP($A177,[0]!Table,MATCH(M$4,[0]!Curves,0))</f>
        <v>#N/A</v>
      </c>
      <c r="N177" s="69" t="e">
        <f t="shared" si="52"/>
        <v>#N/A</v>
      </c>
      <c r="O177" s="85" t="e">
        <f t="shared" si="53"/>
        <v>#N/A</v>
      </c>
      <c r="P177" s="60"/>
      <c r="Q177" s="85">
        <f t="shared" si="54"/>
        <v>4.2</v>
      </c>
      <c r="R177" s="85">
        <f t="shared" si="55"/>
        <v>4.2</v>
      </c>
      <c r="S177" s="85">
        <f>Summary!E177</f>
        <v>0</v>
      </c>
      <c r="T177" s="70"/>
      <c r="U177" s="22">
        <f t="shared" si="56"/>
        <v>30</v>
      </c>
      <c r="V177" s="71">
        <f t="shared" si="57"/>
        <v>42156</v>
      </c>
      <c r="W177" s="22">
        <f t="shared" ca="1" si="58"/>
        <v>5094</v>
      </c>
      <c r="X177" s="68">
        <f>VLOOKUP($A177,[0]!Table,MATCH(X$4,[0]!Curves,0))</f>
        <v>6.3559414824141403E-2</v>
      </c>
      <c r="Y177" s="72">
        <f t="shared" ca="1" si="59"/>
        <v>0.41784505513487669</v>
      </c>
      <c r="Z177" s="22">
        <f t="shared" si="60"/>
        <v>0</v>
      </c>
      <c r="AA177" s="22">
        <f t="shared" si="61"/>
        <v>0</v>
      </c>
      <c r="AB177" s="73"/>
      <c r="AC177" s="62">
        <f t="shared" ca="1" si="62"/>
        <v>0</v>
      </c>
      <c r="AE177" s="62">
        <f t="shared" ca="1" si="64"/>
        <v>0</v>
      </c>
      <c r="AF177" s="62">
        <f t="shared" ca="1" si="65"/>
        <v>0</v>
      </c>
      <c r="AG177" s="62">
        <f t="shared" ca="1" si="66"/>
        <v>0</v>
      </c>
    </row>
    <row r="178" spans="1:33" ht="12" customHeight="1">
      <c r="A178" s="65">
        <f t="shared" si="63"/>
        <v>42186</v>
      </c>
      <c r="B178" s="66">
        <f>Summary!D178</f>
        <v>0</v>
      </c>
      <c r="C178" s="74"/>
      <c r="D178" s="67">
        <f t="shared" si="45"/>
        <v>0</v>
      </c>
      <c r="E178" s="56">
        <f t="shared" si="46"/>
        <v>0</v>
      </c>
      <c r="F178" s="56">
        <f t="shared" ca="1" si="47"/>
        <v>0</v>
      </c>
      <c r="G178" s="68">
        <f>VLOOKUP($A178,[0]!Table,MATCH(G$4,[0]!Curves,0))</f>
        <v>4.2320000000000002</v>
      </c>
      <c r="H178" s="69">
        <f t="shared" si="48"/>
        <v>4.2320000000000002</v>
      </c>
      <c r="I178" s="68">
        <f t="shared" si="49"/>
        <v>4.2320000000000002</v>
      </c>
      <c r="J178" s="68">
        <v>0</v>
      </c>
      <c r="K178" s="69">
        <f t="shared" si="50"/>
        <v>0</v>
      </c>
      <c r="L178" s="85">
        <f t="shared" si="51"/>
        <v>0</v>
      </c>
      <c r="M178" s="68" t="e">
        <f>VLOOKUP($A178,[0]!Table,MATCH(M$4,[0]!Curves,0))</f>
        <v>#N/A</v>
      </c>
      <c r="N178" s="69" t="e">
        <f t="shared" si="52"/>
        <v>#N/A</v>
      </c>
      <c r="O178" s="85" t="e">
        <f t="shared" si="53"/>
        <v>#N/A</v>
      </c>
      <c r="P178" s="60"/>
      <c r="Q178" s="85">
        <f t="shared" si="54"/>
        <v>4.2320000000000002</v>
      </c>
      <c r="R178" s="85">
        <f t="shared" si="55"/>
        <v>4.2320000000000002</v>
      </c>
      <c r="S178" s="85">
        <f>Summary!E178</f>
        <v>0</v>
      </c>
      <c r="T178" s="70"/>
      <c r="U178" s="22">
        <f t="shared" si="56"/>
        <v>31</v>
      </c>
      <c r="V178" s="71">
        <f t="shared" si="57"/>
        <v>42186</v>
      </c>
      <c r="W178" s="22">
        <f t="shared" ca="1" si="58"/>
        <v>5124</v>
      </c>
      <c r="X178" s="68">
        <f>VLOOKUP($A178,[0]!Table,MATCH(X$4,[0]!Curves,0))</f>
        <v>6.3600919588635105E-2</v>
      </c>
      <c r="Y178" s="72">
        <f t="shared" ca="1" si="59"/>
        <v>0.41546863020814601</v>
      </c>
      <c r="Z178" s="22">
        <f t="shared" si="60"/>
        <v>0</v>
      </c>
      <c r="AA178" s="22">
        <f t="shared" si="61"/>
        <v>0</v>
      </c>
      <c r="AB178" s="73"/>
      <c r="AC178" s="62">
        <f t="shared" ca="1" si="62"/>
        <v>0</v>
      </c>
      <c r="AE178" s="62">
        <f t="shared" ca="1" si="64"/>
        <v>0</v>
      </c>
      <c r="AF178" s="62">
        <f t="shared" ca="1" si="65"/>
        <v>0</v>
      </c>
      <c r="AG178" s="62">
        <f t="shared" ca="1" si="66"/>
        <v>0</v>
      </c>
    </row>
    <row r="179" spans="1:33" ht="12" customHeight="1">
      <c r="A179" s="65">
        <f t="shared" si="63"/>
        <v>42217</v>
      </c>
      <c r="B179" s="66">
        <f>Summary!D179</f>
        <v>0</v>
      </c>
      <c r="C179" s="74"/>
      <c r="D179" s="67">
        <f t="shared" si="45"/>
        <v>0</v>
      </c>
      <c r="E179" s="56">
        <f t="shared" si="46"/>
        <v>0</v>
      </c>
      <c r="F179" s="56">
        <f t="shared" ca="1" si="47"/>
        <v>0</v>
      </c>
      <c r="G179" s="68">
        <f>VLOOKUP($A179,[0]!Table,MATCH(G$4,[0]!Curves,0))</f>
        <v>4.2810000000000006</v>
      </c>
      <c r="H179" s="69">
        <f t="shared" si="48"/>
        <v>4.2810000000000006</v>
      </c>
      <c r="I179" s="68">
        <f t="shared" si="49"/>
        <v>4.2810000000000006</v>
      </c>
      <c r="J179" s="68">
        <v>0</v>
      </c>
      <c r="K179" s="69">
        <f t="shared" si="50"/>
        <v>0</v>
      </c>
      <c r="L179" s="85">
        <f t="shared" si="51"/>
        <v>0</v>
      </c>
      <c r="M179" s="68" t="e">
        <f>VLOOKUP($A179,[0]!Table,MATCH(M$4,[0]!Curves,0))</f>
        <v>#N/A</v>
      </c>
      <c r="N179" s="69" t="e">
        <f t="shared" si="52"/>
        <v>#N/A</v>
      </c>
      <c r="O179" s="85" t="e">
        <f t="shared" si="53"/>
        <v>#N/A</v>
      </c>
      <c r="P179" s="60"/>
      <c r="Q179" s="85">
        <f t="shared" si="54"/>
        <v>4.2810000000000006</v>
      </c>
      <c r="R179" s="85">
        <f t="shared" si="55"/>
        <v>4.2810000000000006</v>
      </c>
      <c r="S179" s="85">
        <f>Summary!E179</f>
        <v>0</v>
      </c>
      <c r="T179" s="70"/>
      <c r="U179" s="22">
        <f t="shared" si="56"/>
        <v>31</v>
      </c>
      <c r="V179" s="71">
        <f t="shared" si="57"/>
        <v>42217</v>
      </c>
      <c r="W179" s="22">
        <f t="shared" ca="1" si="58"/>
        <v>5155</v>
      </c>
      <c r="X179" s="68">
        <f>VLOOKUP($A179,[0]!Table,MATCH(X$4,[0]!Curves,0))</f>
        <v>6.3643807845879002E-2</v>
      </c>
      <c r="Y179" s="72">
        <f t="shared" ca="1" si="59"/>
        <v>0.41302432674183337</v>
      </c>
      <c r="Z179" s="22">
        <f t="shared" si="60"/>
        <v>0</v>
      </c>
      <c r="AA179" s="22">
        <f t="shared" si="61"/>
        <v>0</v>
      </c>
      <c r="AB179" s="73"/>
      <c r="AC179" s="62">
        <f t="shared" ca="1" si="62"/>
        <v>0</v>
      </c>
      <c r="AE179" s="62">
        <f t="shared" ca="1" si="64"/>
        <v>0</v>
      </c>
      <c r="AF179" s="62">
        <f t="shared" ca="1" si="65"/>
        <v>0</v>
      </c>
      <c r="AG179" s="62">
        <f t="shared" ca="1" si="66"/>
        <v>0</v>
      </c>
    </row>
    <row r="180" spans="1:33" ht="12" customHeight="1">
      <c r="A180" s="65">
        <f t="shared" si="63"/>
        <v>42248</v>
      </c>
      <c r="B180" s="66">
        <f>Summary!D180</f>
        <v>0</v>
      </c>
      <c r="C180" s="74"/>
      <c r="D180" s="67">
        <f t="shared" si="45"/>
        <v>0</v>
      </c>
      <c r="E180" s="56">
        <f t="shared" si="46"/>
        <v>0</v>
      </c>
      <c r="F180" s="56">
        <f t="shared" ca="1" si="47"/>
        <v>0</v>
      </c>
      <c r="G180" s="68">
        <f>VLOOKUP($A180,[0]!Table,MATCH(G$4,[0]!Curves,0))</f>
        <v>4.2960000000000003</v>
      </c>
      <c r="H180" s="69">
        <f t="shared" si="48"/>
        <v>4.2960000000000003</v>
      </c>
      <c r="I180" s="68">
        <f t="shared" si="49"/>
        <v>4.2960000000000003</v>
      </c>
      <c r="J180" s="68">
        <v>0</v>
      </c>
      <c r="K180" s="69">
        <f t="shared" si="50"/>
        <v>0</v>
      </c>
      <c r="L180" s="85">
        <f t="shared" si="51"/>
        <v>0</v>
      </c>
      <c r="M180" s="68" t="e">
        <f>VLOOKUP($A180,[0]!Table,MATCH(M$4,[0]!Curves,0))</f>
        <v>#N/A</v>
      </c>
      <c r="N180" s="69" t="e">
        <f t="shared" si="52"/>
        <v>#N/A</v>
      </c>
      <c r="O180" s="85" t="e">
        <f t="shared" si="53"/>
        <v>#N/A</v>
      </c>
      <c r="P180" s="60"/>
      <c r="Q180" s="85">
        <f t="shared" si="54"/>
        <v>4.2960000000000003</v>
      </c>
      <c r="R180" s="85">
        <f t="shared" si="55"/>
        <v>4.2960000000000003</v>
      </c>
      <c r="S180" s="85">
        <f>Summary!E180</f>
        <v>0</v>
      </c>
      <c r="T180" s="70"/>
      <c r="U180" s="22">
        <f t="shared" si="56"/>
        <v>30</v>
      </c>
      <c r="V180" s="71">
        <f t="shared" si="57"/>
        <v>42248</v>
      </c>
      <c r="W180" s="22">
        <f t="shared" ca="1" si="58"/>
        <v>5186</v>
      </c>
      <c r="X180" s="68">
        <f>VLOOKUP($A180,[0]!Table,MATCH(X$4,[0]!Curves,0))</f>
        <v>6.3686696103732607E-2</v>
      </c>
      <c r="Y180" s="72">
        <f t="shared" ca="1" si="59"/>
        <v>0.4105915117250894</v>
      </c>
      <c r="Z180" s="22">
        <f t="shared" si="60"/>
        <v>0</v>
      </c>
      <c r="AA180" s="22">
        <f t="shared" si="61"/>
        <v>0</v>
      </c>
      <c r="AB180" s="73"/>
      <c r="AC180" s="62">
        <f t="shared" ca="1" si="62"/>
        <v>0</v>
      </c>
      <c r="AE180" s="62">
        <f t="shared" ca="1" si="64"/>
        <v>0</v>
      </c>
      <c r="AF180" s="62">
        <f t="shared" ca="1" si="65"/>
        <v>0</v>
      </c>
      <c r="AG180" s="62">
        <f t="shared" ca="1" si="66"/>
        <v>0</v>
      </c>
    </row>
    <row r="181" spans="1:33" ht="12" customHeight="1">
      <c r="A181" s="65">
        <f t="shared" si="63"/>
        <v>42278</v>
      </c>
      <c r="B181" s="66">
        <f>Summary!D181</f>
        <v>0</v>
      </c>
      <c r="C181" s="74"/>
      <c r="D181" s="67">
        <f t="shared" si="45"/>
        <v>0</v>
      </c>
      <c r="E181" s="56">
        <f t="shared" si="46"/>
        <v>0</v>
      </c>
      <c r="F181" s="56">
        <f t="shared" ca="1" si="47"/>
        <v>0</v>
      </c>
      <c r="G181" s="68">
        <f>VLOOKUP($A181,[0]!Table,MATCH(G$4,[0]!Curves,0))</f>
        <v>4.3250000000000002</v>
      </c>
      <c r="H181" s="69">
        <f t="shared" si="48"/>
        <v>4.3250000000000002</v>
      </c>
      <c r="I181" s="68">
        <f t="shared" si="49"/>
        <v>4.3250000000000002</v>
      </c>
      <c r="J181" s="68">
        <v>0</v>
      </c>
      <c r="K181" s="69">
        <f t="shared" si="50"/>
        <v>0</v>
      </c>
      <c r="L181" s="85">
        <f t="shared" si="51"/>
        <v>0</v>
      </c>
      <c r="M181" s="68" t="e">
        <f>VLOOKUP($A181,[0]!Table,MATCH(M$4,[0]!Curves,0))</f>
        <v>#N/A</v>
      </c>
      <c r="N181" s="69" t="e">
        <f t="shared" si="52"/>
        <v>#N/A</v>
      </c>
      <c r="O181" s="85" t="e">
        <f t="shared" si="53"/>
        <v>#N/A</v>
      </c>
      <c r="P181" s="60"/>
      <c r="Q181" s="85">
        <f t="shared" si="54"/>
        <v>4.3250000000000002</v>
      </c>
      <c r="R181" s="85">
        <f t="shared" si="55"/>
        <v>4.3250000000000002</v>
      </c>
      <c r="S181" s="85">
        <f>Summary!E181</f>
        <v>0</v>
      </c>
      <c r="T181" s="70"/>
      <c r="U181" s="22">
        <f t="shared" si="56"/>
        <v>31</v>
      </c>
      <c r="V181" s="71">
        <f t="shared" si="57"/>
        <v>42278</v>
      </c>
      <c r="W181" s="22">
        <f t="shared" ca="1" si="58"/>
        <v>5216</v>
      </c>
      <c r="X181" s="68">
        <f>VLOOKUP($A181,[0]!Table,MATCH(X$4,[0]!Curves,0))</f>
        <v>6.3728200869978699E-2</v>
      </c>
      <c r="Y181" s="72">
        <f t="shared" ca="1" si="59"/>
        <v>0.40824808167737159</v>
      </c>
      <c r="Z181" s="22">
        <f t="shared" si="60"/>
        <v>0</v>
      </c>
      <c r="AA181" s="22">
        <f t="shared" si="61"/>
        <v>0</v>
      </c>
      <c r="AB181" s="73"/>
      <c r="AC181" s="62">
        <f t="shared" ca="1" si="62"/>
        <v>0</v>
      </c>
      <c r="AE181" s="62">
        <f t="shared" ca="1" si="64"/>
        <v>0</v>
      </c>
      <c r="AF181" s="62">
        <f t="shared" ca="1" si="65"/>
        <v>0</v>
      </c>
      <c r="AG181" s="62">
        <f t="shared" ca="1" si="66"/>
        <v>0</v>
      </c>
    </row>
    <row r="182" spans="1:33" ht="12" customHeight="1">
      <c r="A182" s="65">
        <f t="shared" si="63"/>
        <v>42309</v>
      </c>
      <c r="B182" s="66">
        <f>Summary!D182</f>
        <v>0</v>
      </c>
      <c r="C182" s="74"/>
      <c r="D182" s="67">
        <f t="shared" si="45"/>
        <v>0</v>
      </c>
      <c r="E182" s="56">
        <f t="shared" si="46"/>
        <v>0</v>
      </c>
      <c r="F182" s="56">
        <f t="shared" ca="1" si="47"/>
        <v>0</v>
      </c>
      <c r="G182" s="68">
        <f>VLOOKUP($A182,[0]!Table,MATCH(G$4,[0]!Curves,0))</f>
        <v>4.4649999999999999</v>
      </c>
      <c r="H182" s="69">
        <f t="shared" si="48"/>
        <v>4.4649999999999999</v>
      </c>
      <c r="I182" s="68">
        <f t="shared" si="49"/>
        <v>4.4649999999999999</v>
      </c>
      <c r="J182" s="68">
        <v>0</v>
      </c>
      <c r="K182" s="69">
        <f t="shared" si="50"/>
        <v>0</v>
      </c>
      <c r="L182" s="85">
        <f t="shared" si="51"/>
        <v>0</v>
      </c>
      <c r="M182" s="68" t="e">
        <f>VLOOKUP($A182,[0]!Table,MATCH(M$4,[0]!Curves,0))</f>
        <v>#N/A</v>
      </c>
      <c r="N182" s="69" t="e">
        <f t="shared" si="52"/>
        <v>#N/A</v>
      </c>
      <c r="O182" s="85" t="e">
        <f t="shared" si="53"/>
        <v>#N/A</v>
      </c>
      <c r="P182" s="60"/>
      <c r="Q182" s="85">
        <f t="shared" si="54"/>
        <v>4.4649999999999999</v>
      </c>
      <c r="R182" s="85">
        <f t="shared" si="55"/>
        <v>4.4649999999999999</v>
      </c>
      <c r="S182" s="85">
        <f>Summary!E182</f>
        <v>0</v>
      </c>
      <c r="T182" s="70"/>
      <c r="U182" s="22">
        <f t="shared" si="56"/>
        <v>30</v>
      </c>
      <c r="V182" s="71">
        <f t="shared" si="57"/>
        <v>42309</v>
      </c>
      <c r="W182" s="22">
        <f t="shared" ca="1" si="58"/>
        <v>5247</v>
      </c>
      <c r="X182" s="68">
        <f>VLOOKUP($A182,[0]!Table,MATCH(X$4,[0]!Curves,0))</f>
        <v>6.3771089129033107E-2</v>
      </c>
      <c r="Y182" s="72">
        <f t="shared" ca="1" si="59"/>
        <v>0.40583777536651189</v>
      </c>
      <c r="Z182" s="22">
        <f t="shared" si="60"/>
        <v>0</v>
      </c>
      <c r="AA182" s="22">
        <f t="shared" si="61"/>
        <v>0</v>
      </c>
      <c r="AB182" s="73"/>
      <c r="AC182" s="62">
        <f t="shared" ca="1" si="62"/>
        <v>0</v>
      </c>
      <c r="AE182" s="62">
        <f t="shared" ca="1" si="64"/>
        <v>0</v>
      </c>
      <c r="AF182" s="62">
        <f t="shared" ca="1" si="65"/>
        <v>0</v>
      </c>
      <c r="AG182" s="62">
        <f t="shared" ca="1" si="66"/>
        <v>0</v>
      </c>
    </row>
    <row r="183" spans="1:33" ht="12" customHeight="1">
      <c r="A183" s="65">
        <f t="shared" si="63"/>
        <v>42339</v>
      </c>
      <c r="B183" s="66">
        <f>Summary!D183</f>
        <v>0</v>
      </c>
      <c r="C183" s="74"/>
      <c r="D183" s="67">
        <f t="shared" si="45"/>
        <v>0</v>
      </c>
      <c r="E183" s="56">
        <f t="shared" si="46"/>
        <v>0</v>
      </c>
      <c r="F183" s="56">
        <f t="shared" ca="1" si="47"/>
        <v>0</v>
      </c>
      <c r="G183" s="68">
        <f>VLOOKUP($A183,[0]!Table,MATCH(G$4,[0]!Curves,0))</f>
        <v>4.6050000000000004</v>
      </c>
      <c r="H183" s="69">
        <f t="shared" si="48"/>
        <v>4.6050000000000004</v>
      </c>
      <c r="I183" s="68">
        <f t="shared" si="49"/>
        <v>4.6050000000000004</v>
      </c>
      <c r="J183" s="68">
        <v>0</v>
      </c>
      <c r="K183" s="69">
        <f t="shared" si="50"/>
        <v>0</v>
      </c>
      <c r="L183" s="85">
        <f t="shared" si="51"/>
        <v>0</v>
      </c>
      <c r="M183" s="68" t="e">
        <f>VLOOKUP($A183,[0]!Table,MATCH(M$4,[0]!Curves,0))</f>
        <v>#N/A</v>
      </c>
      <c r="N183" s="69" t="e">
        <f t="shared" si="52"/>
        <v>#N/A</v>
      </c>
      <c r="O183" s="85" t="e">
        <f t="shared" si="53"/>
        <v>#N/A</v>
      </c>
      <c r="P183" s="60"/>
      <c r="Q183" s="85">
        <f t="shared" si="54"/>
        <v>4.6050000000000004</v>
      </c>
      <c r="R183" s="85">
        <f t="shared" si="55"/>
        <v>4.6050000000000004</v>
      </c>
      <c r="S183" s="85">
        <f>Summary!E183</f>
        <v>0</v>
      </c>
      <c r="T183" s="70"/>
      <c r="U183" s="22">
        <f t="shared" si="56"/>
        <v>31</v>
      </c>
      <c r="V183" s="71">
        <f t="shared" si="57"/>
        <v>42339</v>
      </c>
      <c r="W183" s="22">
        <f t="shared" ca="1" si="58"/>
        <v>5277</v>
      </c>
      <c r="X183" s="68">
        <f>VLOOKUP($A183,[0]!Table,MATCH(X$4,[0]!Curves,0))</f>
        <v>6.3812593896440895E-2</v>
      </c>
      <c r="Y183" s="72">
        <f t="shared" ca="1" si="59"/>
        <v>0.40351606521498429</v>
      </c>
      <c r="Z183" s="22">
        <f t="shared" si="60"/>
        <v>0</v>
      </c>
      <c r="AA183" s="22">
        <f t="shared" si="61"/>
        <v>0</v>
      </c>
      <c r="AB183" s="73"/>
      <c r="AC183" s="62">
        <f t="shared" ca="1" si="62"/>
        <v>0</v>
      </c>
      <c r="AE183" s="62">
        <f t="shared" ca="1" si="64"/>
        <v>0</v>
      </c>
      <c r="AF183" s="62">
        <f t="shared" ca="1" si="65"/>
        <v>0</v>
      </c>
      <c r="AG183" s="62">
        <f t="shared" ca="1" si="66"/>
        <v>0</v>
      </c>
    </row>
    <row r="184" spans="1:33" ht="12" customHeight="1">
      <c r="A184" s="65">
        <f t="shared" si="63"/>
        <v>42370</v>
      </c>
      <c r="B184" s="66">
        <f>Summary!D184</f>
        <v>0</v>
      </c>
      <c r="C184" s="74"/>
      <c r="D184" s="67">
        <f t="shared" si="45"/>
        <v>0</v>
      </c>
      <c r="E184" s="56">
        <f t="shared" si="46"/>
        <v>0</v>
      </c>
      <c r="F184" s="56">
        <f t="shared" ca="1" si="47"/>
        <v>0</v>
      </c>
      <c r="G184" s="68">
        <f>VLOOKUP($A184,[0]!Table,MATCH(G$4,[0]!Curves,0))</f>
        <v>4.7300000000000004</v>
      </c>
      <c r="H184" s="69">
        <f t="shared" si="48"/>
        <v>4.7300000000000004</v>
      </c>
      <c r="I184" s="68">
        <f t="shared" si="49"/>
        <v>4.7300000000000004</v>
      </c>
      <c r="J184" s="68">
        <v>0</v>
      </c>
      <c r="K184" s="69">
        <f t="shared" si="50"/>
        <v>0</v>
      </c>
      <c r="L184" s="85">
        <f t="shared" si="51"/>
        <v>0</v>
      </c>
      <c r="M184" s="68" t="e">
        <f>VLOOKUP($A184,[0]!Table,MATCH(M$4,[0]!Curves,0))</f>
        <v>#N/A</v>
      </c>
      <c r="N184" s="69" t="e">
        <f t="shared" si="52"/>
        <v>#N/A</v>
      </c>
      <c r="O184" s="85" t="e">
        <f t="shared" si="53"/>
        <v>#N/A</v>
      </c>
      <c r="P184" s="60"/>
      <c r="Q184" s="85">
        <f t="shared" si="54"/>
        <v>4.7300000000000004</v>
      </c>
      <c r="R184" s="85">
        <f t="shared" si="55"/>
        <v>4.7300000000000004</v>
      </c>
      <c r="S184" s="85">
        <f>Summary!E184</f>
        <v>0</v>
      </c>
      <c r="T184" s="70"/>
      <c r="U184" s="22">
        <f t="shared" si="56"/>
        <v>31</v>
      </c>
      <c r="V184" s="71">
        <f t="shared" si="57"/>
        <v>42370</v>
      </c>
      <c r="W184" s="22">
        <f t="shared" ca="1" si="58"/>
        <v>5308</v>
      </c>
      <c r="X184" s="68">
        <f>VLOOKUP($A184,[0]!Table,MATCH(X$4,[0]!Curves,0))</f>
        <v>6.3855482156695703E-2</v>
      </c>
      <c r="Y184" s="72">
        <f t="shared" ca="1" si="59"/>
        <v>0.4011281378990233</v>
      </c>
      <c r="Z184" s="22">
        <f t="shared" si="60"/>
        <v>0</v>
      </c>
      <c r="AA184" s="22">
        <f t="shared" si="61"/>
        <v>0</v>
      </c>
      <c r="AB184" s="73"/>
      <c r="AC184" s="62">
        <f t="shared" ca="1" si="62"/>
        <v>0</v>
      </c>
      <c r="AE184" s="62">
        <f t="shared" ca="1" si="64"/>
        <v>0</v>
      </c>
      <c r="AF184" s="62">
        <f t="shared" ca="1" si="65"/>
        <v>0</v>
      </c>
      <c r="AG184" s="62">
        <f t="shared" ca="1" si="66"/>
        <v>0</v>
      </c>
    </row>
    <row r="185" spans="1:33" ht="12" customHeight="1">
      <c r="A185" s="65">
        <f t="shared" si="63"/>
        <v>42401</v>
      </c>
      <c r="B185" s="66">
        <f>Summary!D185</f>
        <v>0</v>
      </c>
      <c r="C185" s="74"/>
      <c r="D185" s="67">
        <f t="shared" si="45"/>
        <v>0</v>
      </c>
      <c r="E185" s="56">
        <f t="shared" si="46"/>
        <v>0</v>
      </c>
      <c r="F185" s="56">
        <f t="shared" ca="1" si="47"/>
        <v>0</v>
      </c>
      <c r="G185" s="68">
        <f>VLOOKUP($A185,[0]!Table,MATCH(G$4,[0]!Curves,0))</f>
        <v>4.6120000000000001</v>
      </c>
      <c r="H185" s="69">
        <f t="shared" si="48"/>
        <v>4.6120000000000001</v>
      </c>
      <c r="I185" s="68">
        <f t="shared" si="49"/>
        <v>4.6120000000000001</v>
      </c>
      <c r="J185" s="68">
        <v>0</v>
      </c>
      <c r="K185" s="69">
        <f t="shared" si="50"/>
        <v>0</v>
      </c>
      <c r="L185" s="85">
        <f t="shared" si="51"/>
        <v>0</v>
      </c>
      <c r="M185" s="68" t="e">
        <f>VLOOKUP($A185,[0]!Table,MATCH(M$4,[0]!Curves,0))</f>
        <v>#N/A</v>
      </c>
      <c r="N185" s="69" t="e">
        <f t="shared" si="52"/>
        <v>#N/A</v>
      </c>
      <c r="O185" s="85" t="e">
        <f t="shared" si="53"/>
        <v>#N/A</v>
      </c>
      <c r="P185" s="60"/>
      <c r="Q185" s="85">
        <f t="shared" si="54"/>
        <v>4.6120000000000001</v>
      </c>
      <c r="R185" s="85">
        <f t="shared" si="55"/>
        <v>4.6120000000000001</v>
      </c>
      <c r="S185" s="85">
        <f>Summary!E185</f>
        <v>0</v>
      </c>
      <c r="T185" s="70"/>
      <c r="U185" s="22">
        <f t="shared" si="56"/>
        <v>29</v>
      </c>
      <c r="V185" s="71">
        <f t="shared" si="57"/>
        <v>42401</v>
      </c>
      <c r="W185" s="22">
        <f t="shared" ca="1" si="58"/>
        <v>5339</v>
      </c>
      <c r="X185" s="68">
        <f>VLOOKUP($A185,[0]!Table,MATCH(X$4,[0]!Curves,0))</f>
        <v>6.3898370417560607E-2</v>
      </c>
      <c r="Y185" s="72">
        <f t="shared" ca="1" si="59"/>
        <v>0.39875153369998589</v>
      </c>
      <c r="Z185" s="22">
        <f t="shared" si="60"/>
        <v>0</v>
      </c>
      <c r="AA185" s="22">
        <f t="shared" si="61"/>
        <v>0</v>
      </c>
      <c r="AB185" s="73"/>
      <c r="AC185" s="62">
        <f t="shared" ca="1" si="62"/>
        <v>0</v>
      </c>
      <c r="AE185" s="62">
        <f t="shared" ca="1" si="64"/>
        <v>0</v>
      </c>
      <c r="AF185" s="62">
        <f t="shared" ca="1" si="65"/>
        <v>0</v>
      </c>
      <c r="AG185" s="62">
        <f t="shared" ca="1" si="66"/>
        <v>0</v>
      </c>
    </row>
    <row r="186" spans="1:33" ht="12" customHeight="1">
      <c r="A186" s="65">
        <f t="shared" si="63"/>
        <v>42430</v>
      </c>
      <c r="B186" s="66">
        <f>Summary!D186</f>
        <v>0</v>
      </c>
      <c r="C186" s="74"/>
      <c r="D186" s="67">
        <f t="shared" si="45"/>
        <v>0</v>
      </c>
      <c r="E186" s="56">
        <f t="shared" si="46"/>
        <v>0</v>
      </c>
      <c r="F186" s="56">
        <f t="shared" ca="1" si="47"/>
        <v>0</v>
      </c>
      <c r="G186" s="68">
        <f>VLOOKUP($A186,[0]!Table,MATCH(G$4,[0]!Curves,0))</f>
        <v>4.4790000000000001</v>
      </c>
      <c r="H186" s="69">
        <f t="shared" si="48"/>
        <v>4.4790000000000001</v>
      </c>
      <c r="I186" s="68">
        <f t="shared" si="49"/>
        <v>4.4790000000000001</v>
      </c>
      <c r="J186" s="68">
        <v>0</v>
      </c>
      <c r="K186" s="69">
        <f t="shared" si="50"/>
        <v>0</v>
      </c>
      <c r="L186" s="85">
        <f t="shared" si="51"/>
        <v>0</v>
      </c>
      <c r="M186" s="68" t="e">
        <f>VLOOKUP($A186,[0]!Table,MATCH(M$4,[0]!Curves,0))</f>
        <v>#N/A</v>
      </c>
      <c r="N186" s="69" t="e">
        <f t="shared" si="52"/>
        <v>#N/A</v>
      </c>
      <c r="O186" s="85" t="e">
        <f t="shared" si="53"/>
        <v>#N/A</v>
      </c>
      <c r="P186" s="60"/>
      <c r="Q186" s="85">
        <f t="shared" si="54"/>
        <v>4.4790000000000001</v>
      </c>
      <c r="R186" s="85">
        <f t="shared" si="55"/>
        <v>4.4790000000000001</v>
      </c>
      <c r="S186" s="85">
        <f>Summary!E186</f>
        <v>0</v>
      </c>
      <c r="T186" s="70"/>
      <c r="U186" s="22">
        <f t="shared" si="56"/>
        <v>31</v>
      </c>
      <c r="V186" s="71">
        <f t="shared" si="57"/>
        <v>42430</v>
      </c>
      <c r="W186" s="22">
        <f t="shared" ca="1" si="58"/>
        <v>5368</v>
      </c>
      <c r="X186" s="68">
        <f>VLOOKUP($A186,[0]!Table,MATCH(X$4,[0]!Curves,0))</f>
        <v>6.3938491694405505E-2</v>
      </c>
      <c r="Y186" s="72">
        <f t="shared" ca="1" si="59"/>
        <v>0.39653847991435892</v>
      </c>
      <c r="Z186" s="22">
        <f t="shared" si="60"/>
        <v>0</v>
      </c>
      <c r="AA186" s="22">
        <f t="shared" si="61"/>
        <v>0</v>
      </c>
      <c r="AB186" s="73"/>
      <c r="AC186" s="62">
        <f t="shared" ca="1" si="62"/>
        <v>0</v>
      </c>
      <c r="AE186" s="62">
        <f t="shared" ca="1" si="64"/>
        <v>0</v>
      </c>
      <c r="AF186" s="62">
        <f t="shared" ca="1" si="65"/>
        <v>0</v>
      </c>
      <c r="AG186" s="62">
        <f t="shared" ca="1" si="66"/>
        <v>0</v>
      </c>
    </row>
    <row r="187" spans="1:33" ht="12" customHeight="1">
      <c r="A187" s="65">
        <f t="shared" si="63"/>
        <v>42461</v>
      </c>
      <c r="B187" s="66">
        <f>Summary!D187</f>
        <v>0</v>
      </c>
      <c r="C187" s="74"/>
      <c r="D187" s="67">
        <f t="shared" si="45"/>
        <v>0</v>
      </c>
      <c r="E187" s="56">
        <f t="shared" si="46"/>
        <v>0</v>
      </c>
      <c r="F187" s="56">
        <f t="shared" ca="1" si="47"/>
        <v>0</v>
      </c>
      <c r="G187" s="68">
        <f>VLOOKUP($A187,[0]!Table,MATCH(G$4,[0]!Curves,0))</f>
        <v>4.2590000000000003</v>
      </c>
      <c r="H187" s="69">
        <f t="shared" si="48"/>
        <v>4.2590000000000003</v>
      </c>
      <c r="I187" s="68">
        <f t="shared" si="49"/>
        <v>4.2590000000000003</v>
      </c>
      <c r="J187" s="68">
        <v>0</v>
      </c>
      <c r="K187" s="69">
        <f t="shared" si="50"/>
        <v>0</v>
      </c>
      <c r="L187" s="85">
        <f t="shared" si="51"/>
        <v>0</v>
      </c>
      <c r="M187" s="68" t="e">
        <f>VLOOKUP($A187,[0]!Table,MATCH(M$4,[0]!Curves,0))</f>
        <v>#N/A</v>
      </c>
      <c r="N187" s="69" t="e">
        <f t="shared" si="52"/>
        <v>#N/A</v>
      </c>
      <c r="O187" s="85" t="e">
        <f t="shared" si="53"/>
        <v>#N/A</v>
      </c>
      <c r="P187" s="60"/>
      <c r="Q187" s="85">
        <f t="shared" si="54"/>
        <v>4.2590000000000003</v>
      </c>
      <c r="R187" s="85">
        <f t="shared" si="55"/>
        <v>4.2590000000000003</v>
      </c>
      <c r="S187" s="85">
        <f>Summary!E187</f>
        <v>0</v>
      </c>
      <c r="T187" s="70"/>
      <c r="U187" s="22">
        <f t="shared" si="56"/>
        <v>30</v>
      </c>
      <c r="V187" s="71">
        <f t="shared" si="57"/>
        <v>42461</v>
      </c>
      <c r="W187" s="22">
        <f t="shared" ca="1" si="58"/>
        <v>5399</v>
      </c>
      <c r="X187" s="68">
        <f>VLOOKUP($A187,[0]!Table,MATCH(X$4,[0]!Curves,0))</f>
        <v>6.3981379956450798E-2</v>
      </c>
      <c r="Y187" s="72">
        <f t="shared" ca="1" si="59"/>
        <v>0.39418369586612367</v>
      </c>
      <c r="Z187" s="22">
        <f t="shared" si="60"/>
        <v>0</v>
      </c>
      <c r="AA187" s="22">
        <f t="shared" si="61"/>
        <v>0</v>
      </c>
      <c r="AB187" s="73"/>
      <c r="AC187" s="62">
        <f t="shared" ca="1" si="62"/>
        <v>0</v>
      </c>
      <c r="AE187" s="62">
        <f t="shared" ca="1" si="64"/>
        <v>0</v>
      </c>
      <c r="AF187" s="62">
        <f t="shared" ca="1" si="65"/>
        <v>0</v>
      </c>
      <c r="AG187" s="62">
        <f t="shared" ca="1" si="66"/>
        <v>0</v>
      </c>
    </row>
    <row r="188" spans="1:33" ht="12" customHeight="1">
      <c r="A188" s="65">
        <f t="shared" si="63"/>
        <v>42491</v>
      </c>
      <c r="B188" s="66">
        <f>Summary!D188</f>
        <v>0</v>
      </c>
      <c r="C188" s="74"/>
      <c r="D188" s="67">
        <f t="shared" si="45"/>
        <v>0</v>
      </c>
      <c r="E188" s="56">
        <f t="shared" si="46"/>
        <v>0</v>
      </c>
      <c r="F188" s="56">
        <f t="shared" ca="1" si="47"/>
        <v>0</v>
      </c>
      <c r="G188" s="68">
        <f>VLOOKUP($A188,[0]!Table,MATCH(G$4,[0]!Curves,0))</f>
        <v>4.2490000000000006</v>
      </c>
      <c r="H188" s="69">
        <f t="shared" si="48"/>
        <v>4.2490000000000006</v>
      </c>
      <c r="I188" s="68">
        <f t="shared" si="49"/>
        <v>4.2490000000000006</v>
      </c>
      <c r="J188" s="68">
        <v>0</v>
      </c>
      <c r="K188" s="69">
        <f t="shared" si="50"/>
        <v>0</v>
      </c>
      <c r="L188" s="85">
        <f t="shared" si="51"/>
        <v>0</v>
      </c>
      <c r="M188" s="68" t="e">
        <f>VLOOKUP($A188,[0]!Table,MATCH(M$4,[0]!Curves,0))</f>
        <v>#N/A</v>
      </c>
      <c r="N188" s="69" t="e">
        <f t="shared" si="52"/>
        <v>#N/A</v>
      </c>
      <c r="O188" s="85" t="e">
        <f t="shared" si="53"/>
        <v>#N/A</v>
      </c>
      <c r="P188" s="60"/>
      <c r="Q188" s="85">
        <f t="shared" si="54"/>
        <v>4.2490000000000006</v>
      </c>
      <c r="R188" s="85">
        <f t="shared" si="55"/>
        <v>4.2490000000000006</v>
      </c>
      <c r="S188" s="85">
        <f>Summary!E188</f>
        <v>0</v>
      </c>
      <c r="T188" s="70"/>
      <c r="U188" s="22">
        <f t="shared" si="56"/>
        <v>31</v>
      </c>
      <c r="V188" s="71">
        <f t="shared" si="57"/>
        <v>42491</v>
      </c>
      <c r="W188" s="22">
        <f t="shared" ca="1" si="58"/>
        <v>5429</v>
      </c>
      <c r="X188" s="68">
        <f>VLOOKUP($A188,[0]!Table,MATCH(X$4,[0]!Curves,0))</f>
        <v>6.4022884726753201E-2</v>
      </c>
      <c r="Y188" s="72">
        <f t="shared" ca="1" si="59"/>
        <v>0.39191555996403349</v>
      </c>
      <c r="Z188" s="22">
        <f t="shared" si="60"/>
        <v>0</v>
      </c>
      <c r="AA188" s="22">
        <f t="shared" si="61"/>
        <v>0</v>
      </c>
      <c r="AB188" s="73"/>
      <c r="AC188" s="62">
        <f t="shared" ca="1" si="62"/>
        <v>0</v>
      </c>
      <c r="AE188" s="62">
        <f t="shared" ca="1" si="64"/>
        <v>0</v>
      </c>
      <c r="AF188" s="62">
        <f t="shared" ca="1" si="65"/>
        <v>0</v>
      </c>
      <c r="AG188" s="62">
        <f t="shared" ca="1" si="66"/>
        <v>0</v>
      </c>
    </row>
    <row r="189" spans="1:33" ht="12" customHeight="1">
      <c r="A189" s="65">
        <f t="shared" si="63"/>
        <v>42522</v>
      </c>
      <c r="B189" s="66">
        <f>Summary!D189</f>
        <v>0</v>
      </c>
      <c r="C189" s="74"/>
      <c r="D189" s="67">
        <f t="shared" si="45"/>
        <v>0</v>
      </c>
      <c r="E189" s="56">
        <f t="shared" si="46"/>
        <v>0</v>
      </c>
      <c r="F189" s="56">
        <f t="shared" ca="1" si="47"/>
        <v>0</v>
      </c>
      <c r="G189" s="68">
        <f>VLOOKUP($A189,[0]!Table,MATCH(G$4,[0]!Curves,0))</f>
        <v>4.2850000000000001</v>
      </c>
      <c r="H189" s="69">
        <f t="shared" si="48"/>
        <v>4.2850000000000001</v>
      </c>
      <c r="I189" s="68">
        <f t="shared" si="49"/>
        <v>4.2850000000000001</v>
      </c>
      <c r="J189" s="68">
        <v>0</v>
      </c>
      <c r="K189" s="69">
        <f t="shared" si="50"/>
        <v>0</v>
      </c>
      <c r="L189" s="85">
        <f t="shared" si="51"/>
        <v>0</v>
      </c>
      <c r="M189" s="68" t="e">
        <f>VLOOKUP($A189,[0]!Table,MATCH(M$4,[0]!Curves,0))</f>
        <v>#N/A</v>
      </c>
      <c r="N189" s="69" t="e">
        <f t="shared" si="52"/>
        <v>#N/A</v>
      </c>
      <c r="O189" s="85" t="e">
        <f t="shared" si="53"/>
        <v>#N/A</v>
      </c>
      <c r="P189" s="60"/>
      <c r="Q189" s="85">
        <f t="shared" si="54"/>
        <v>4.2850000000000001</v>
      </c>
      <c r="R189" s="85">
        <f t="shared" si="55"/>
        <v>4.2850000000000001</v>
      </c>
      <c r="S189" s="85">
        <f>Summary!E189</f>
        <v>0</v>
      </c>
      <c r="T189" s="70"/>
      <c r="U189" s="22">
        <f t="shared" si="56"/>
        <v>30</v>
      </c>
      <c r="V189" s="71">
        <f t="shared" si="57"/>
        <v>42522</v>
      </c>
      <c r="W189" s="22">
        <f t="shared" ca="1" si="58"/>
        <v>5460</v>
      </c>
      <c r="X189" s="68">
        <f>VLOOKUP($A189,[0]!Table,MATCH(X$4,[0]!Curves,0))</f>
        <v>6.4065772989998895E-2</v>
      </c>
      <c r="Y189" s="72">
        <f t="shared" ca="1" si="59"/>
        <v>0.38958283030978658</v>
      </c>
      <c r="Z189" s="22">
        <f t="shared" si="60"/>
        <v>0</v>
      </c>
      <c r="AA189" s="22">
        <f t="shared" si="61"/>
        <v>0</v>
      </c>
      <c r="AB189" s="73"/>
      <c r="AC189" s="62">
        <f t="shared" ca="1" si="62"/>
        <v>0</v>
      </c>
      <c r="AE189" s="62">
        <f t="shared" ca="1" si="64"/>
        <v>0</v>
      </c>
      <c r="AF189" s="62">
        <f t="shared" ca="1" si="65"/>
        <v>0</v>
      </c>
      <c r="AG189" s="62">
        <f t="shared" ca="1" si="66"/>
        <v>0</v>
      </c>
    </row>
    <row r="190" spans="1:33" ht="12" customHeight="1">
      <c r="A190" s="65">
        <f t="shared" si="63"/>
        <v>42552</v>
      </c>
      <c r="B190" s="66">
        <f>Summary!D190</f>
        <v>0</v>
      </c>
      <c r="C190" s="74"/>
      <c r="D190" s="67">
        <f t="shared" si="45"/>
        <v>0</v>
      </c>
      <c r="E190" s="56">
        <f t="shared" si="46"/>
        <v>0</v>
      </c>
      <c r="F190" s="56">
        <f t="shared" ca="1" si="47"/>
        <v>0</v>
      </c>
      <c r="G190" s="68">
        <f>VLOOKUP($A190,[0]!Table,MATCH(G$4,[0]!Curves,0))</f>
        <v>4.3170000000000002</v>
      </c>
      <c r="H190" s="69">
        <f t="shared" si="48"/>
        <v>4.3170000000000002</v>
      </c>
      <c r="I190" s="68">
        <f t="shared" si="49"/>
        <v>4.3170000000000002</v>
      </c>
      <c r="J190" s="68">
        <v>0</v>
      </c>
      <c r="K190" s="69">
        <f t="shared" si="50"/>
        <v>0</v>
      </c>
      <c r="L190" s="85">
        <f t="shared" si="51"/>
        <v>0</v>
      </c>
      <c r="M190" s="68" t="e">
        <f>VLOOKUP($A190,[0]!Table,MATCH(M$4,[0]!Curves,0))</f>
        <v>#N/A</v>
      </c>
      <c r="N190" s="69" t="e">
        <f t="shared" si="52"/>
        <v>#N/A</v>
      </c>
      <c r="O190" s="85" t="e">
        <f t="shared" si="53"/>
        <v>#N/A</v>
      </c>
      <c r="P190" s="60"/>
      <c r="Q190" s="85">
        <f t="shared" si="54"/>
        <v>4.3170000000000002</v>
      </c>
      <c r="R190" s="85">
        <f t="shared" si="55"/>
        <v>4.3170000000000002</v>
      </c>
      <c r="S190" s="85">
        <f>Summary!E190</f>
        <v>0</v>
      </c>
      <c r="T190" s="70"/>
      <c r="U190" s="22">
        <f t="shared" si="56"/>
        <v>31</v>
      </c>
      <c r="V190" s="71">
        <f t="shared" si="57"/>
        <v>42552</v>
      </c>
      <c r="W190" s="22">
        <f t="shared" ca="1" si="58"/>
        <v>5490</v>
      </c>
      <c r="X190" s="68">
        <f>VLOOKUP($A190,[0]!Table,MATCH(X$4,[0]!Curves,0))</f>
        <v>6.4107277761462605E-2</v>
      </c>
      <c r="Y190" s="72">
        <f t="shared" ca="1" si="59"/>
        <v>0.38733597412380733</v>
      </c>
      <c r="Z190" s="22">
        <f t="shared" si="60"/>
        <v>0</v>
      </c>
      <c r="AA190" s="22">
        <f t="shared" si="61"/>
        <v>0</v>
      </c>
      <c r="AB190" s="73"/>
      <c r="AC190" s="62">
        <f t="shared" ca="1" si="62"/>
        <v>0</v>
      </c>
      <c r="AE190" s="62">
        <f t="shared" ca="1" si="64"/>
        <v>0</v>
      </c>
      <c r="AF190" s="62">
        <f t="shared" ca="1" si="65"/>
        <v>0</v>
      </c>
      <c r="AG190" s="62">
        <f t="shared" ca="1" si="66"/>
        <v>0</v>
      </c>
    </row>
    <row r="191" spans="1:33" ht="12" customHeight="1">
      <c r="A191" s="65">
        <f t="shared" si="63"/>
        <v>42583</v>
      </c>
      <c r="B191" s="66">
        <f>Summary!D191</f>
        <v>0</v>
      </c>
      <c r="C191" s="74"/>
      <c r="D191" s="67">
        <f t="shared" si="45"/>
        <v>0</v>
      </c>
      <c r="E191" s="56">
        <f t="shared" si="46"/>
        <v>0</v>
      </c>
      <c r="F191" s="56">
        <f t="shared" ca="1" si="47"/>
        <v>0</v>
      </c>
      <c r="G191" s="68">
        <f>VLOOKUP($A191,[0]!Table,MATCH(G$4,[0]!Curves,0))</f>
        <v>4.3660000000000005</v>
      </c>
      <c r="H191" s="69">
        <f t="shared" si="48"/>
        <v>4.3660000000000005</v>
      </c>
      <c r="I191" s="68">
        <f t="shared" si="49"/>
        <v>4.3660000000000005</v>
      </c>
      <c r="J191" s="68">
        <v>0</v>
      </c>
      <c r="K191" s="69">
        <f t="shared" si="50"/>
        <v>0</v>
      </c>
      <c r="L191" s="85">
        <f t="shared" si="51"/>
        <v>0</v>
      </c>
      <c r="M191" s="68" t="e">
        <f>VLOOKUP($A191,[0]!Table,MATCH(M$4,[0]!Curves,0))</f>
        <v>#N/A</v>
      </c>
      <c r="N191" s="69" t="e">
        <f t="shared" si="52"/>
        <v>#N/A</v>
      </c>
      <c r="O191" s="85" t="e">
        <f t="shared" si="53"/>
        <v>#N/A</v>
      </c>
      <c r="P191" s="60"/>
      <c r="Q191" s="85">
        <f t="shared" si="54"/>
        <v>4.3660000000000005</v>
      </c>
      <c r="R191" s="85">
        <f t="shared" si="55"/>
        <v>4.3660000000000005</v>
      </c>
      <c r="S191" s="85">
        <f>Summary!E191</f>
        <v>0</v>
      </c>
      <c r="T191" s="70"/>
      <c r="U191" s="22">
        <f t="shared" si="56"/>
        <v>31</v>
      </c>
      <c r="V191" s="71">
        <f t="shared" si="57"/>
        <v>42583</v>
      </c>
      <c r="W191" s="22">
        <f t="shared" ca="1" si="58"/>
        <v>5521</v>
      </c>
      <c r="X191" s="68">
        <f>VLOOKUP($A191,[0]!Table,MATCH(X$4,[0]!Curves,0))</f>
        <v>6.41501660259087E-2</v>
      </c>
      <c r="Y191" s="72">
        <f t="shared" ca="1" si="59"/>
        <v>0.38502516808665666</v>
      </c>
      <c r="Z191" s="22">
        <f t="shared" si="60"/>
        <v>0</v>
      </c>
      <c r="AA191" s="22">
        <f t="shared" si="61"/>
        <v>0</v>
      </c>
      <c r="AB191" s="73"/>
      <c r="AC191" s="62">
        <f t="shared" ca="1" si="62"/>
        <v>0</v>
      </c>
      <c r="AE191" s="62">
        <f t="shared" ca="1" si="64"/>
        <v>0</v>
      </c>
      <c r="AF191" s="62">
        <f t="shared" ca="1" si="65"/>
        <v>0</v>
      </c>
      <c r="AG191" s="62">
        <f t="shared" ca="1" si="66"/>
        <v>0</v>
      </c>
    </row>
    <row r="192" spans="1:33" ht="12" customHeight="1">
      <c r="A192" s="65">
        <f t="shared" si="63"/>
        <v>42614</v>
      </c>
      <c r="B192" s="66">
        <f>Summary!D192</f>
        <v>0</v>
      </c>
      <c r="C192" s="74"/>
      <c r="D192" s="67">
        <f t="shared" si="45"/>
        <v>0</v>
      </c>
      <c r="E192" s="56">
        <f t="shared" si="46"/>
        <v>0</v>
      </c>
      <c r="F192" s="56">
        <f t="shared" ca="1" si="47"/>
        <v>0</v>
      </c>
      <c r="G192" s="68">
        <f>VLOOKUP($A192,[0]!Table,MATCH(G$4,[0]!Curves,0))</f>
        <v>4.3810000000000002</v>
      </c>
      <c r="H192" s="69">
        <f t="shared" si="48"/>
        <v>4.3810000000000002</v>
      </c>
      <c r="I192" s="68">
        <f t="shared" si="49"/>
        <v>4.3810000000000002</v>
      </c>
      <c r="J192" s="68">
        <v>0</v>
      </c>
      <c r="K192" s="69">
        <f t="shared" si="50"/>
        <v>0</v>
      </c>
      <c r="L192" s="85">
        <f t="shared" si="51"/>
        <v>0</v>
      </c>
      <c r="M192" s="68" t="e">
        <f>VLOOKUP($A192,[0]!Table,MATCH(M$4,[0]!Curves,0))</f>
        <v>#N/A</v>
      </c>
      <c r="N192" s="69" t="e">
        <f t="shared" si="52"/>
        <v>#N/A</v>
      </c>
      <c r="O192" s="85" t="e">
        <f t="shared" si="53"/>
        <v>#N/A</v>
      </c>
      <c r="P192" s="60"/>
      <c r="Q192" s="85">
        <f t="shared" si="54"/>
        <v>4.3810000000000002</v>
      </c>
      <c r="R192" s="85">
        <f t="shared" si="55"/>
        <v>4.3810000000000002</v>
      </c>
      <c r="S192" s="85">
        <f>Summary!E192</f>
        <v>0</v>
      </c>
      <c r="T192" s="70"/>
      <c r="U192" s="22">
        <f t="shared" si="56"/>
        <v>30</v>
      </c>
      <c r="V192" s="71">
        <f t="shared" si="57"/>
        <v>42614</v>
      </c>
      <c r="W192" s="22">
        <f t="shared" ca="1" si="58"/>
        <v>5552</v>
      </c>
      <c r="X192" s="68">
        <f>VLOOKUP($A192,[0]!Table,MATCH(X$4,[0]!Curves,0))</f>
        <v>6.4193054290965001E-2</v>
      </c>
      <c r="Y192" s="72">
        <f t="shared" ca="1" si="59"/>
        <v>0.3827254533565056</v>
      </c>
      <c r="Z192" s="22">
        <f t="shared" si="60"/>
        <v>0</v>
      </c>
      <c r="AA192" s="22">
        <f t="shared" si="61"/>
        <v>0</v>
      </c>
      <c r="AB192" s="73"/>
      <c r="AC192" s="62">
        <f t="shared" ca="1" si="62"/>
        <v>0</v>
      </c>
      <c r="AE192" s="62">
        <f t="shared" ca="1" si="64"/>
        <v>0</v>
      </c>
      <c r="AF192" s="62">
        <f t="shared" ca="1" si="65"/>
        <v>0</v>
      </c>
      <c r="AG192" s="62">
        <f t="shared" ca="1" si="66"/>
        <v>0</v>
      </c>
    </row>
    <row r="193" spans="1:33" ht="12" customHeight="1">
      <c r="A193" s="65">
        <f t="shared" si="63"/>
        <v>42644</v>
      </c>
      <c r="B193" s="66">
        <f>Summary!D193</f>
        <v>0</v>
      </c>
      <c r="C193" s="74"/>
      <c r="D193" s="67">
        <f t="shared" si="45"/>
        <v>0</v>
      </c>
      <c r="E193" s="56">
        <f t="shared" si="46"/>
        <v>0</v>
      </c>
      <c r="F193" s="56">
        <f t="shared" ca="1" si="47"/>
        <v>0</v>
      </c>
      <c r="G193" s="68">
        <f>VLOOKUP($A193,[0]!Table,MATCH(G$4,[0]!Curves,0))</f>
        <v>4.41</v>
      </c>
      <c r="H193" s="69">
        <f t="shared" si="48"/>
        <v>4.41</v>
      </c>
      <c r="I193" s="68">
        <f t="shared" si="49"/>
        <v>4.41</v>
      </c>
      <c r="J193" s="68">
        <v>0</v>
      </c>
      <c r="K193" s="69">
        <f t="shared" si="50"/>
        <v>0</v>
      </c>
      <c r="L193" s="85">
        <f t="shared" si="51"/>
        <v>0</v>
      </c>
      <c r="M193" s="68" t="e">
        <f>VLOOKUP($A193,[0]!Table,MATCH(M$4,[0]!Curves,0))</f>
        <v>#N/A</v>
      </c>
      <c r="N193" s="69" t="e">
        <f t="shared" si="52"/>
        <v>#N/A</v>
      </c>
      <c r="O193" s="85" t="e">
        <f t="shared" si="53"/>
        <v>#N/A</v>
      </c>
      <c r="P193" s="60"/>
      <c r="Q193" s="85">
        <f t="shared" si="54"/>
        <v>4.41</v>
      </c>
      <c r="R193" s="85">
        <f t="shared" si="55"/>
        <v>4.41</v>
      </c>
      <c r="S193" s="85">
        <f>Summary!E193</f>
        <v>0</v>
      </c>
      <c r="T193" s="70"/>
      <c r="U193" s="22">
        <f t="shared" si="56"/>
        <v>31</v>
      </c>
      <c r="V193" s="71">
        <f t="shared" si="57"/>
        <v>42644</v>
      </c>
      <c r="W193" s="22">
        <f t="shared" ca="1" si="58"/>
        <v>5582</v>
      </c>
      <c r="X193" s="68">
        <f>VLOOKUP($A193,[0]!Table,MATCH(X$4,[0]!Curves,0))</f>
        <v>6.4234559064180199E-2</v>
      </c>
      <c r="Y193" s="72">
        <f t="shared" ca="1" si="59"/>
        <v>0.38051045146592477</v>
      </c>
      <c r="Z193" s="22">
        <f t="shared" si="60"/>
        <v>0</v>
      </c>
      <c r="AA193" s="22">
        <f t="shared" si="61"/>
        <v>0</v>
      </c>
      <c r="AB193" s="73"/>
      <c r="AC193" s="62">
        <f t="shared" ca="1" si="62"/>
        <v>0</v>
      </c>
      <c r="AE193" s="62">
        <f t="shared" ca="1" si="64"/>
        <v>0</v>
      </c>
      <c r="AF193" s="62">
        <f t="shared" ca="1" si="65"/>
        <v>0</v>
      </c>
      <c r="AG193" s="62">
        <f t="shared" ca="1" si="66"/>
        <v>0</v>
      </c>
    </row>
    <row r="194" spans="1:33" ht="12" customHeight="1">
      <c r="A194" s="65">
        <f t="shared" si="63"/>
        <v>42675</v>
      </c>
      <c r="B194" s="66">
        <f>Summary!D194</f>
        <v>0</v>
      </c>
      <c r="C194" s="74"/>
      <c r="D194" s="67">
        <f t="shared" si="45"/>
        <v>0</v>
      </c>
      <c r="E194" s="56">
        <f t="shared" si="46"/>
        <v>0</v>
      </c>
      <c r="F194" s="56">
        <f t="shared" ca="1" si="47"/>
        <v>0</v>
      </c>
      <c r="G194" s="68">
        <f>VLOOKUP($A194,[0]!Table,MATCH(G$4,[0]!Curves,0))</f>
        <v>4.55</v>
      </c>
      <c r="H194" s="69">
        <f t="shared" si="48"/>
        <v>4.55</v>
      </c>
      <c r="I194" s="68">
        <f t="shared" si="49"/>
        <v>4.55</v>
      </c>
      <c r="J194" s="68">
        <v>0</v>
      </c>
      <c r="K194" s="69">
        <f t="shared" si="50"/>
        <v>0</v>
      </c>
      <c r="L194" s="85">
        <f t="shared" si="51"/>
        <v>0</v>
      </c>
      <c r="M194" s="68" t="e">
        <f>VLOOKUP($A194,[0]!Table,MATCH(M$4,[0]!Curves,0))</f>
        <v>#N/A</v>
      </c>
      <c r="N194" s="69" t="e">
        <f t="shared" si="52"/>
        <v>#N/A</v>
      </c>
      <c r="O194" s="85" t="e">
        <f t="shared" si="53"/>
        <v>#N/A</v>
      </c>
      <c r="P194" s="60"/>
      <c r="Q194" s="85">
        <f t="shared" si="54"/>
        <v>4.55</v>
      </c>
      <c r="R194" s="85">
        <f t="shared" si="55"/>
        <v>4.55</v>
      </c>
      <c r="S194" s="85">
        <f>Summary!E194</f>
        <v>0</v>
      </c>
      <c r="T194" s="70"/>
      <c r="U194" s="22">
        <f t="shared" si="56"/>
        <v>30</v>
      </c>
      <c r="V194" s="71">
        <f t="shared" si="57"/>
        <v>42675</v>
      </c>
      <c r="W194" s="22">
        <f t="shared" ca="1" si="58"/>
        <v>5613</v>
      </c>
      <c r="X194" s="68">
        <f>VLOOKUP($A194,[0]!Table,MATCH(X$4,[0]!Curves,0))</f>
        <v>6.4277447330435902E-2</v>
      </c>
      <c r="Y194" s="72">
        <f t="shared" ca="1" si="59"/>
        <v>0.37823246261965165</v>
      </c>
      <c r="Z194" s="22">
        <f t="shared" si="60"/>
        <v>0</v>
      </c>
      <c r="AA194" s="22">
        <f t="shared" si="61"/>
        <v>0</v>
      </c>
      <c r="AB194" s="73"/>
      <c r="AC194" s="62">
        <f t="shared" ca="1" si="62"/>
        <v>0</v>
      </c>
      <c r="AE194" s="62">
        <f t="shared" ca="1" si="64"/>
        <v>0</v>
      </c>
      <c r="AF194" s="62">
        <f t="shared" ca="1" si="65"/>
        <v>0</v>
      </c>
      <c r="AG194" s="62">
        <f t="shared" ca="1" si="66"/>
        <v>0</v>
      </c>
    </row>
    <row r="195" spans="1:33" ht="12" customHeight="1">
      <c r="A195" s="65">
        <f t="shared" si="63"/>
        <v>42705</v>
      </c>
      <c r="B195" s="66">
        <f>Summary!D195</f>
        <v>0</v>
      </c>
      <c r="C195" s="74"/>
      <c r="D195" s="67">
        <f t="shared" si="45"/>
        <v>0</v>
      </c>
      <c r="E195" s="56">
        <f t="shared" si="46"/>
        <v>0</v>
      </c>
      <c r="F195" s="56">
        <f t="shared" ca="1" si="47"/>
        <v>0</v>
      </c>
      <c r="G195" s="68">
        <f>VLOOKUP($A195,[0]!Table,MATCH(G$4,[0]!Curves,0))</f>
        <v>4.6900000000000004</v>
      </c>
      <c r="H195" s="69">
        <f t="shared" si="48"/>
        <v>4.6900000000000004</v>
      </c>
      <c r="I195" s="68">
        <f t="shared" si="49"/>
        <v>4.6900000000000004</v>
      </c>
      <c r="J195" s="68">
        <v>0</v>
      </c>
      <c r="K195" s="69">
        <f t="shared" si="50"/>
        <v>0</v>
      </c>
      <c r="L195" s="85">
        <f t="shared" si="51"/>
        <v>0</v>
      </c>
      <c r="M195" s="68" t="e">
        <f>VLOOKUP($A195,[0]!Table,MATCH(M$4,[0]!Curves,0))</f>
        <v>#N/A</v>
      </c>
      <c r="N195" s="69" t="e">
        <f t="shared" si="52"/>
        <v>#N/A</v>
      </c>
      <c r="O195" s="85" t="e">
        <f t="shared" si="53"/>
        <v>#N/A</v>
      </c>
      <c r="P195" s="60"/>
      <c r="Q195" s="85">
        <f t="shared" si="54"/>
        <v>4.6900000000000004</v>
      </c>
      <c r="R195" s="85">
        <f t="shared" si="55"/>
        <v>4.6900000000000004</v>
      </c>
      <c r="S195" s="85">
        <f>Summary!E195</f>
        <v>0</v>
      </c>
      <c r="T195" s="70"/>
      <c r="U195" s="22">
        <f t="shared" si="56"/>
        <v>31</v>
      </c>
      <c r="V195" s="71">
        <f t="shared" si="57"/>
        <v>42705</v>
      </c>
      <c r="W195" s="22">
        <f t="shared" ca="1" si="58"/>
        <v>5643</v>
      </c>
      <c r="X195" s="68">
        <f>VLOOKUP($A195,[0]!Table,MATCH(X$4,[0]!Curves,0))</f>
        <v>6.4318952104813296E-2</v>
      </c>
      <c r="Y195" s="72">
        <f t="shared" ca="1" si="59"/>
        <v>0.37603842222101053</v>
      </c>
      <c r="Z195" s="22">
        <f t="shared" si="60"/>
        <v>0</v>
      </c>
      <c r="AA195" s="22">
        <f t="shared" si="61"/>
        <v>0</v>
      </c>
      <c r="AB195" s="73"/>
      <c r="AC195" s="62">
        <f t="shared" ca="1" si="62"/>
        <v>0</v>
      </c>
      <c r="AE195" s="62">
        <f t="shared" ca="1" si="64"/>
        <v>0</v>
      </c>
      <c r="AF195" s="62">
        <f t="shared" ca="1" si="65"/>
        <v>0</v>
      </c>
      <c r="AG195" s="62">
        <f t="shared" ca="1" si="66"/>
        <v>0</v>
      </c>
    </row>
    <row r="196" spans="1:33" ht="12" customHeight="1">
      <c r="A196" s="65">
        <f t="shared" si="63"/>
        <v>42736</v>
      </c>
      <c r="B196" s="66">
        <f>Summary!D196</f>
        <v>0</v>
      </c>
      <c r="C196" s="74"/>
      <c r="D196" s="67">
        <f t="shared" si="45"/>
        <v>0</v>
      </c>
      <c r="E196" s="56">
        <f t="shared" si="46"/>
        <v>0</v>
      </c>
      <c r="F196" s="56">
        <f t="shared" ca="1" si="47"/>
        <v>0</v>
      </c>
      <c r="G196" s="68">
        <f>VLOOKUP($A196,[0]!Table,MATCH(G$4,[0]!Curves,0))</f>
        <v>4.8150000000000004</v>
      </c>
      <c r="H196" s="69">
        <f t="shared" si="48"/>
        <v>4.8150000000000004</v>
      </c>
      <c r="I196" s="68">
        <f t="shared" si="49"/>
        <v>4.8150000000000004</v>
      </c>
      <c r="J196" s="68">
        <v>0</v>
      </c>
      <c r="K196" s="69">
        <f t="shared" si="50"/>
        <v>0</v>
      </c>
      <c r="L196" s="85">
        <f t="shared" si="51"/>
        <v>0</v>
      </c>
      <c r="M196" s="68" t="e">
        <f>VLOOKUP($A196,[0]!Table,MATCH(M$4,[0]!Curves,0))</f>
        <v>#N/A</v>
      </c>
      <c r="N196" s="69" t="e">
        <f t="shared" si="52"/>
        <v>#N/A</v>
      </c>
      <c r="O196" s="85" t="e">
        <f t="shared" si="53"/>
        <v>#N/A</v>
      </c>
      <c r="P196" s="60"/>
      <c r="Q196" s="85">
        <f t="shared" si="54"/>
        <v>4.8150000000000004</v>
      </c>
      <c r="R196" s="85">
        <f t="shared" si="55"/>
        <v>4.8150000000000004</v>
      </c>
      <c r="S196" s="85">
        <f>Summary!E196</f>
        <v>0</v>
      </c>
      <c r="T196" s="70"/>
      <c r="U196" s="22">
        <f t="shared" si="56"/>
        <v>31</v>
      </c>
      <c r="V196" s="71">
        <f t="shared" si="57"/>
        <v>42736</v>
      </c>
      <c r="W196" s="22">
        <f t="shared" ca="1" si="58"/>
        <v>5674</v>
      </c>
      <c r="X196" s="68">
        <f>VLOOKUP($A196,[0]!Table,MATCH(X$4,[0]!Curves,0))</f>
        <v>6.4361840372268997E-2</v>
      </c>
      <c r="Y196" s="72">
        <f t="shared" ca="1" si="59"/>
        <v>0.37378202784969927</v>
      </c>
      <c r="Z196" s="22">
        <f t="shared" si="60"/>
        <v>0</v>
      </c>
      <c r="AA196" s="22">
        <f t="shared" si="61"/>
        <v>0</v>
      </c>
      <c r="AB196" s="73"/>
      <c r="AC196" s="62">
        <f t="shared" ca="1" si="62"/>
        <v>0</v>
      </c>
      <c r="AE196" s="62">
        <f t="shared" ca="1" si="64"/>
        <v>0</v>
      </c>
      <c r="AF196" s="62">
        <f t="shared" ca="1" si="65"/>
        <v>0</v>
      </c>
      <c r="AG196" s="62">
        <f t="shared" ca="1" si="66"/>
        <v>0</v>
      </c>
    </row>
    <row r="197" spans="1:33" ht="12" customHeight="1">
      <c r="A197" s="65">
        <f t="shared" si="63"/>
        <v>42767</v>
      </c>
      <c r="B197" s="66">
        <f>Summary!D197</f>
        <v>0</v>
      </c>
      <c r="C197" s="74"/>
      <c r="D197" s="67">
        <f t="shared" si="45"/>
        <v>0</v>
      </c>
      <c r="E197" s="56">
        <f t="shared" si="46"/>
        <v>0</v>
      </c>
      <c r="F197" s="56">
        <f t="shared" ca="1" si="47"/>
        <v>0</v>
      </c>
      <c r="G197" s="68">
        <f>VLOOKUP($A197,[0]!Table,MATCH(G$4,[0]!Curves,0))</f>
        <v>4.6970000000000001</v>
      </c>
      <c r="H197" s="69">
        <f t="shared" si="48"/>
        <v>4.6970000000000001</v>
      </c>
      <c r="I197" s="68">
        <f t="shared" si="49"/>
        <v>4.6970000000000001</v>
      </c>
      <c r="J197" s="68">
        <v>0</v>
      </c>
      <c r="K197" s="69">
        <f t="shared" si="50"/>
        <v>0</v>
      </c>
      <c r="L197" s="85">
        <f t="shared" si="51"/>
        <v>0</v>
      </c>
      <c r="M197" s="68" t="e">
        <f>VLOOKUP($A197,[0]!Table,MATCH(M$4,[0]!Curves,0))</f>
        <v>#N/A</v>
      </c>
      <c r="N197" s="69" t="e">
        <f t="shared" si="52"/>
        <v>#N/A</v>
      </c>
      <c r="O197" s="85" t="e">
        <f t="shared" si="53"/>
        <v>#N/A</v>
      </c>
      <c r="P197" s="60"/>
      <c r="Q197" s="85">
        <f t="shared" si="54"/>
        <v>4.6970000000000001</v>
      </c>
      <c r="R197" s="85">
        <f t="shared" si="55"/>
        <v>4.6970000000000001</v>
      </c>
      <c r="S197" s="85">
        <f>Summary!E197</f>
        <v>0</v>
      </c>
      <c r="T197" s="70"/>
      <c r="U197" s="22">
        <f t="shared" si="56"/>
        <v>28</v>
      </c>
      <c r="V197" s="71">
        <f t="shared" si="57"/>
        <v>42767</v>
      </c>
      <c r="W197" s="22">
        <f t="shared" ca="1" si="58"/>
        <v>5705</v>
      </c>
      <c r="X197" s="68">
        <f>VLOOKUP($A197,[0]!Table,MATCH(X$4,[0]!Curves,0))</f>
        <v>6.4404728640335307E-2</v>
      </c>
      <c r="Y197" s="72">
        <f t="shared" ca="1" si="59"/>
        <v>0.37153655728821977</v>
      </c>
      <c r="Z197" s="22">
        <f t="shared" si="60"/>
        <v>0</v>
      </c>
      <c r="AA197" s="22">
        <f t="shared" si="61"/>
        <v>0</v>
      </c>
      <c r="AB197" s="73"/>
      <c r="AC197" s="62">
        <f t="shared" ca="1" si="62"/>
        <v>0</v>
      </c>
      <c r="AE197" s="62">
        <f t="shared" ca="1" si="64"/>
        <v>0</v>
      </c>
      <c r="AF197" s="62">
        <f t="shared" ca="1" si="65"/>
        <v>0</v>
      </c>
      <c r="AG197" s="62">
        <f t="shared" ca="1" si="66"/>
        <v>0</v>
      </c>
    </row>
    <row r="198" spans="1:33" ht="12" customHeight="1">
      <c r="A198" s="65">
        <f t="shared" si="63"/>
        <v>42795</v>
      </c>
      <c r="B198" s="66">
        <f>Summary!D198</f>
        <v>0</v>
      </c>
      <c r="C198" s="74"/>
      <c r="D198" s="67">
        <f t="shared" si="45"/>
        <v>0</v>
      </c>
      <c r="E198" s="56">
        <f t="shared" si="46"/>
        <v>0</v>
      </c>
      <c r="F198" s="56">
        <f t="shared" ca="1" si="47"/>
        <v>0</v>
      </c>
      <c r="G198" s="68">
        <f>VLOOKUP($A198,[0]!Table,MATCH(G$4,[0]!Curves,0))</f>
        <v>4.5640000000000001</v>
      </c>
      <c r="H198" s="69">
        <f t="shared" si="48"/>
        <v>4.5640000000000001</v>
      </c>
      <c r="I198" s="68">
        <f t="shared" si="49"/>
        <v>4.5640000000000001</v>
      </c>
      <c r="J198" s="68">
        <v>0</v>
      </c>
      <c r="K198" s="69">
        <f t="shared" si="50"/>
        <v>0</v>
      </c>
      <c r="L198" s="85">
        <f t="shared" si="51"/>
        <v>0</v>
      </c>
      <c r="M198" s="68" t="e">
        <f>VLOOKUP($A198,[0]!Table,MATCH(M$4,[0]!Curves,0))</f>
        <v>#N/A</v>
      </c>
      <c r="N198" s="69" t="e">
        <f t="shared" si="52"/>
        <v>#N/A</v>
      </c>
      <c r="O198" s="85" t="e">
        <f t="shared" si="53"/>
        <v>#N/A</v>
      </c>
      <c r="P198" s="60"/>
      <c r="Q198" s="85">
        <f t="shared" si="54"/>
        <v>4.5640000000000001</v>
      </c>
      <c r="R198" s="85">
        <f t="shared" si="55"/>
        <v>4.5640000000000001</v>
      </c>
      <c r="S198" s="85">
        <f>Summary!E198</f>
        <v>0</v>
      </c>
      <c r="T198" s="70"/>
      <c r="U198" s="22">
        <f t="shared" si="56"/>
        <v>31</v>
      </c>
      <c r="V198" s="71">
        <f t="shared" si="57"/>
        <v>42795</v>
      </c>
      <c r="W198" s="22">
        <f t="shared" ca="1" si="58"/>
        <v>5733</v>
      </c>
      <c r="X198" s="68">
        <f>VLOOKUP($A198,[0]!Table,MATCH(X$4,[0]!Curves,0))</f>
        <v>6.4443466431370708E-2</v>
      </c>
      <c r="Y198" s="72">
        <f t="shared" ca="1" si="59"/>
        <v>0.36951775127738234</v>
      </c>
      <c r="Z198" s="22">
        <f t="shared" si="60"/>
        <v>0</v>
      </c>
      <c r="AA198" s="22">
        <f t="shared" si="61"/>
        <v>0</v>
      </c>
      <c r="AB198" s="73"/>
      <c r="AC198" s="62">
        <f t="shared" ca="1" si="62"/>
        <v>0</v>
      </c>
      <c r="AE198" s="62">
        <f t="shared" ca="1" si="64"/>
        <v>0</v>
      </c>
      <c r="AF198" s="62">
        <f t="shared" ca="1" si="65"/>
        <v>0</v>
      </c>
      <c r="AG198" s="62">
        <f t="shared" ca="1" si="66"/>
        <v>0</v>
      </c>
    </row>
    <row r="199" spans="1:33" ht="12" customHeight="1">
      <c r="A199" s="65">
        <f t="shared" si="63"/>
        <v>42826</v>
      </c>
      <c r="B199" s="66">
        <f>Summary!D199</f>
        <v>0</v>
      </c>
      <c r="C199" s="74"/>
      <c r="D199" s="67">
        <f t="shared" si="45"/>
        <v>0</v>
      </c>
      <c r="E199" s="56">
        <f t="shared" si="46"/>
        <v>0</v>
      </c>
      <c r="F199" s="56">
        <f t="shared" ca="1" si="47"/>
        <v>0</v>
      </c>
      <c r="G199" s="68">
        <f>VLOOKUP($A199,[0]!Table,MATCH(G$4,[0]!Curves,0))</f>
        <v>4.3440000000000003</v>
      </c>
      <c r="H199" s="69">
        <f t="shared" si="48"/>
        <v>4.3440000000000003</v>
      </c>
      <c r="I199" s="68">
        <f t="shared" si="49"/>
        <v>4.3440000000000003</v>
      </c>
      <c r="J199" s="68">
        <v>0</v>
      </c>
      <c r="K199" s="69">
        <f t="shared" si="50"/>
        <v>0</v>
      </c>
      <c r="L199" s="85">
        <f t="shared" si="51"/>
        <v>0</v>
      </c>
      <c r="M199" s="68" t="e">
        <f>VLOOKUP($A199,[0]!Table,MATCH(M$4,[0]!Curves,0))</f>
        <v>#N/A</v>
      </c>
      <c r="N199" s="69" t="e">
        <f t="shared" si="52"/>
        <v>#N/A</v>
      </c>
      <c r="O199" s="85" t="e">
        <f t="shared" si="53"/>
        <v>#N/A</v>
      </c>
      <c r="P199" s="60"/>
      <c r="Q199" s="85">
        <f t="shared" si="54"/>
        <v>4.3440000000000003</v>
      </c>
      <c r="R199" s="85">
        <f t="shared" si="55"/>
        <v>4.3440000000000003</v>
      </c>
      <c r="S199" s="85">
        <f>Summary!E199</f>
        <v>0</v>
      </c>
      <c r="T199" s="70"/>
      <c r="U199" s="22">
        <f t="shared" si="56"/>
        <v>30</v>
      </c>
      <c r="V199" s="71">
        <f t="shared" si="57"/>
        <v>42826</v>
      </c>
      <c r="W199" s="22">
        <f t="shared" ca="1" si="58"/>
        <v>5764</v>
      </c>
      <c r="X199" s="68">
        <f>VLOOKUP($A199,[0]!Table,MATCH(X$4,[0]!Curves,0))</f>
        <v>6.4486354700597395E-2</v>
      </c>
      <c r="Y199" s="72">
        <f t="shared" ca="1" si="59"/>
        <v>0.36729297717375153</v>
      </c>
      <c r="Z199" s="22">
        <f t="shared" si="60"/>
        <v>0</v>
      </c>
      <c r="AA199" s="22">
        <f t="shared" si="61"/>
        <v>0</v>
      </c>
      <c r="AB199" s="73"/>
      <c r="AC199" s="62">
        <f t="shared" ca="1" si="62"/>
        <v>0</v>
      </c>
      <c r="AE199" s="62">
        <f t="shared" ca="1" si="64"/>
        <v>0</v>
      </c>
      <c r="AF199" s="62">
        <f t="shared" ca="1" si="65"/>
        <v>0</v>
      </c>
      <c r="AG199" s="62">
        <f t="shared" ca="1" si="66"/>
        <v>0</v>
      </c>
    </row>
    <row r="200" spans="1:33" ht="12" customHeight="1">
      <c r="A200" s="65">
        <f t="shared" si="63"/>
        <v>42856</v>
      </c>
      <c r="B200" s="66">
        <f>Summary!D200</f>
        <v>0</v>
      </c>
      <c r="C200" s="74"/>
      <c r="D200" s="67">
        <f t="shared" si="45"/>
        <v>0</v>
      </c>
      <c r="E200" s="56">
        <f t="shared" si="46"/>
        <v>0</v>
      </c>
      <c r="F200" s="56">
        <f t="shared" ca="1" si="47"/>
        <v>0</v>
      </c>
      <c r="G200" s="68">
        <f>VLOOKUP($A200,[0]!Table,MATCH(G$4,[0]!Curves,0))</f>
        <v>4.3340000000000005</v>
      </c>
      <c r="H200" s="69">
        <f t="shared" si="48"/>
        <v>4.3340000000000005</v>
      </c>
      <c r="I200" s="68">
        <f t="shared" si="49"/>
        <v>4.3340000000000005</v>
      </c>
      <c r="J200" s="68">
        <v>0</v>
      </c>
      <c r="K200" s="69">
        <f t="shared" si="50"/>
        <v>0</v>
      </c>
      <c r="L200" s="85">
        <f t="shared" si="51"/>
        <v>0</v>
      </c>
      <c r="M200" s="68" t="e">
        <f>VLOOKUP($A200,[0]!Table,MATCH(M$4,[0]!Curves,0))</f>
        <v>#N/A</v>
      </c>
      <c r="N200" s="69" t="e">
        <f t="shared" si="52"/>
        <v>#N/A</v>
      </c>
      <c r="O200" s="85" t="e">
        <f t="shared" si="53"/>
        <v>#N/A</v>
      </c>
      <c r="P200" s="60"/>
      <c r="Q200" s="85">
        <f t="shared" si="54"/>
        <v>4.3340000000000005</v>
      </c>
      <c r="R200" s="85">
        <f t="shared" si="55"/>
        <v>4.3340000000000005</v>
      </c>
      <c r="S200" s="85">
        <f>Summary!E200</f>
        <v>0</v>
      </c>
      <c r="T200" s="70"/>
      <c r="U200" s="22">
        <f t="shared" si="56"/>
        <v>31</v>
      </c>
      <c r="V200" s="71">
        <f t="shared" si="57"/>
        <v>42856</v>
      </c>
      <c r="W200" s="22">
        <f t="shared" ca="1" si="58"/>
        <v>5794</v>
      </c>
      <c r="X200" s="68">
        <f>VLOOKUP($A200,[0]!Table,MATCH(X$4,[0]!Curves,0))</f>
        <v>6.4527859477849295E-2</v>
      </c>
      <c r="Y200" s="72">
        <f t="shared" ca="1" si="59"/>
        <v>0.36515027713103332</v>
      </c>
      <c r="Z200" s="22">
        <f t="shared" si="60"/>
        <v>0</v>
      </c>
      <c r="AA200" s="22">
        <f t="shared" si="61"/>
        <v>0</v>
      </c>
      <c r="AB200" s="73"/>
      <c r="AC200" s="62">
        <f t="shared" ca="1" si="62"/>
        <v>0</v>
      </c>
      <c r="AE200" s="62">
        <f t="shared" ca="1" si="64"/>
        <v>0</v>
      </c>
      <c r="AF200" s="62">
        <f t="shared" ca="1" si="65"/>
        <v>0</v>
      </c>
      <c r="AG200" s="62">
        <f t="shared" ca="1" si="66"/>
        <v>0</v>
      </c>
    </row>
    <row r="201" spans="1:33" ht="12" customHeight="1">
      <c r="A201" s="65">
        <f t="shared" si="63"/>
        <v>42887</v>
      </c>
      <c r="B201" s="66">
        <f>Summary!D201</f>
        <v>0</v>
      </c>
      <c r="C201" s="74"/>
      <c r="D201" s="67">
        <f t="shared" si="45"/>
        <v>0</v>
      </c>
      <c r="E201" s="56">
        <f t="shared" si="46"/>
        <v>0</v>
      </c>
      <c r="F201" s="56">
        <f t="shared" ca="1" si="47"/>
        <v>0</v>
      </c>
      <c r="G201" s="68">
        <f>VLOOKUP($A201,[0]!Table,MATCH(G$4,[0]!Curves,0))</f>
        <v>4.37</v>
      </c>
      <c r="H201" s="69">
        <f t="shared" si="48"/>
        <v>4.37</v>
      </c>
      <c r="I201" s="68">
        <f t="shared" si="49"/>
        <v>4.37</v>
      </c>
      <c r="J201" s="68">
        <v>0</v>
      </c>
      <c r="K201" s="69">
        <f t="shared" si="50"/>
        <v>0</v>
      </c>
      <c r="L201" s="85">
        <f t="shared" si="51"/>
        <v>0</v>
      </c>
      <c r="M201" s="68" t="e">
        <f>VLOOKUP($A201,[0]!Table,MATCH(M$4,[0]!Curves,0))</f>
        <v>#N/A</v>
      </c>
      <c r="N201" s="69" t="e">
        <f t="shared" si="52"/>
        <v>#N/A</v>
      </c>
      <c r="O201" s="85" t="e">
        <f t="shared" si="53"/>
        <v>#N/A</v>
      </c>
      <c r="P201" s="60"/>
      <c r="Q201" s="85">
        <f t="shared" si="54"/>
        <v>4.37</v>
      </c>
      <c r="R201" s="85">
        <f t="shared" si="55"/>
        <v>4.37</v>
      </c>
      <c r="S201" s="85">
        <f>Summary!E201</f>
        <v>0</v>
      </c>
      <c r="T201" s="70"/>
      <c r="U201" s="22">
        <f t="shared" si="56"/>
        <v>30</v>
      </c>
      <c r="V201" s="71">
        <f t="shared" si="57"/>
        <v>42887</v>
      </c>
      <c r="W201" s="22">
        <f t="shared" ca="1" si="58"/>
        <v>5825</v>
      </c>
      <c r="X201" s="68">
        <f>VLOOKUP($A201,[0]!Table,MATCH(X$4,[0]!Curves,0))</f>
        <v>6.4570747748275995E-2</v>
      </c>
      <c r="Y201" s="72">
        <f t="shared" ca="1" si="59"/>
        <v>0.36294677129459357</v>
      </c>
      <c r="Z201" s="22">
        <f t="shared" si="60"/>
        <v>0</v>
      </c>
      <c r="AA201" s="22">
        <f t="shared" si="61"/>
        <v>0</v>
      </c>
      <c r="AB201" s="73"/>
      <c r="AC201" s="62">
        <f t="shared" ca="1" si="62"/>
        <v>0</v>
      </c>
      <c r="AE201" s="62">
        <f t="shared" ca="1" si="64"/>
        <v>0</v>
      </c>
      <c r="AF201" s="62">
        <f t="shared" ca="1" si="65"/>
        <v>0</v>
      </c>
      <c r="AG201" s="62">
        <f t="shared" ca="1" si="66"/>
        <v>0</v>
      </c>
    </row>
    <row r="202" spans="1:33" ht="12" customHeight="1">
      <c r="A202" s="65">
        <f t="shared" si="63"/>
        <v>42917</v>
      </c>
      <c r="B202" s="66">
        <f>Summary!D202</f>
        <v>0</v>
      </c>
      <c r="C202" s="74"/>
      <c r="D202" s="67">
        <f t="shared" ref="D202:D265" si="67">B202+C202</f>
        <v>0</v>
      </c>
      <c r="E202" s="56">
        <f t="shared" ref="E202:E265" si="68">IF(Z202=0,0,IF(AND(Z202=1,$H$3=1),D202*U202,IF($H$3=2,D202,"N/A")))</f>
        <v>0</v>
      </c>
      <c r="F202" s="56">
        <f t="shared" ref="F202:F265" ca="1" si="69">E202*Y202</f>
        <v>0</v>
      </c>
      <c r="G202" s="68">
        <f>VLOOKUP($A202,[0]!Table,MATCH(G$4,[0]!Curves,0))</f>
        <v>4.4020000000000001</v>
      </c>
      <c r="H202" s="69">
        <f t="shared" ref="H202:H265" si="70">G202+$H$7</f>
        <v>4.4020000000000001</v>
      </c>
      <c r="I202" s="68">
        <f t="shared" ref="I202:I265" si="71">H202</f>
        <v>4.4020000000000001</v>
      </c>
      <c r="J202" s="68">
        <v>0</v>
      </c>
      <c r="K202" s="69">
        <f t="shared" ref="K202:K265" si="72">J202+$K$7</f>
        <v>0</v>
      </c>
      <c r="L202" s="85">
        <f t="shared" ref="L202:L265" si="73">K202</f>
        <v>0</v>
      </c>
      <c r="M202" s="68" t="e">
        <f>VLOOKUP($A202,[0]!Table,MATCH(M$4,[0]!Curves,0))</f>
        <v>#N/A</v>
      </c>
      <c r="N202" s="69" t="e">
        <f t="shared" ref="N202:N265" si="74">M202+$N$7</f>
        <v>#N/A</v>
      </c>
      <c r="O202" s="85" t="e">
        <f t="shared" ref="O202:O265" si="75">N202</f>
        <v>#N/A</v>
      </c>
      <c r="P202" s="60"/>
      <c r="Q202" s="85">
        <f t="shared" ref="Q202:Q265" si="76">IF($F$3=1,M202+J202+G202,J202+G202)</f>
        <v>4.4020000000000001</v>
      </c>
      <c r="R202" s="85">
        <f t="shared" ref="R202:R265" si="77">IF($F$3=1,N202+K202+H202,K202+H202)</f>
        <v>4.4020000000000001</v>
      </c>
      <c r="S202" s="85">
        <f>Summary!E202</f>
        <v>0</v>
      </c>
      <c r="T202" s="70"/>
      <c r="U202" s="22">
        <f t="shared" ref="U202:U265" si="78">A203-A202</f>
        <v>31</v>
      </c>
      <c r="V202" s="71">
        <f t="shared" ref="V202:V265" si="79">CHOOSE(F$3,A203+24,A202)</f>
        <v>42917</v>
      </c>
      <c r="W202" s="22">
        <f t="shared" ref="W202:W265" ca="1" si="80">V202-C$3</f>
        <v>5855</v>
      </c>
      <c r="X202" s="68">
        <f>VLOOKUP($A202,[0]!Table,MATCH(X$4,[0]!Curves,0))</f>
        <v>6.4612252526688799E-2</v>
      </c>
      <c r="Y202" s="72">
        <f t="shared" ref="Y202:Y265" ca="1" si="81">1/(1+CHOOSE(F$3,(X203+($K$3/10000))/2,(X202+($K$3/10000))/2))^(2*W202/365.25)</f>
        <v>0.36082458954463636</v>
      </c>
      <c r="Z202" s="22">
        <f t="shared" ref="Z202:Z265" si="82">IF(AND(mthbeg&lt;=A202,mthend&gt;=A202),1,0)</f>
        <v>0</v>
      </c>
      <c r="AA202" s="22">
        <f t="shared" ref="AA202:AA265" si="83">U202*Z202</f>
        <v>0</v>
      </c>
      <c r="AB202" s="73"/>
      <c r="AC202" s="62">
        <f t="shared" ref="AC202:AC265" ca="1" si="84">(S202-R202)*F202</f>
        <v>0</v>
      </c>
      <c r="AE202" s="62">
        <f t="shared" ca="1" si="64"/>
        <v>0</v>
      </c>
      <c r="AF202" s="62">
        <f t="shared" ca="1" si="65"/>
        <v>0</v>
      </c>
      <c r="AG202" s="62">
        <f t="shared" ca="1" si="66"/>
        <v>0</v>
      </c>
    </row>
    <row r="203" spans="1:33" ht="12" customHeight="1">
      <c r="A203" s="65">
        <f t="shared" ref="A203:A266" si="85">EDATE(A202,1)</f>
        <v>42948</v>
      </c>
      <c r="B203" s="66">
        <f>Summary!D203</f>
        <v>0</v>
      </c>
      <c r="C203" s="74"/>
      <c r="D203" s="67">
        <f t="shared" si="67"/>
        <v>0</v>
      </c>
      <c r="E203" s="56">
        <f t="shared" si="68"/>
        <v>0</v>
      </c>
      <c r="F203" s="56">
        <f t="shared" ca="1" si="69"/>
        <v>0</v>
      </c>
      <c r="G203" s="68">
        <f>VLOOKUP($A203,[0]!Table,MATCH(G$4,[0]!Curves,0))</f>
        <v>4.4510000000000005</v>
      </c>
      <c r="H203" s="69">
        <f t="shared" si="70"/>
        <v>4.4510000000000005</v>
      </c>
      <c r="I203" s="68">
        <f t="shared" si="71"/>
        <v>4.4510000000000005</v>
      </c>
      <c r="J203" s="68">
        <v>0</v>
      </c>
      <c r="K203" s="69">
        <f t="shared" si="72"/>
        <v>0</v>
      </c>
      <c r="L203" s="85">
        <f t="shared" si="73"/>
        <v>0</v>
      </c>
      <c r="M203" s="68" t="e">
        <f>VLOOKUP($A203,[0]!Table,MATCH(M$4,[0]!Curves,0))</f>
        <v>#N/A</v>
      </c>
      <c r="N203" s="69" t="e">
        <f t="shared" si="74"/>
        <v>#N/A</v>
      </c>
      <c r="O203" s="85" t="e">
        <f t="shared" si="75"/>
        <v>#N/A</v>
      </c>
      <c r="P203" s="60"/>
      <c r="Q203" s="85">
        <f t="shared" si="76"/>
        <v>4.4510000000000005</v>
      </c>
      <c r="R203" s="85">
        <f t="shared" si="77"/>
        <v>4.4510000000000005</v>
      </c>
      <c r="S203" s="85">
        <f>Summary!E203</f>
        <v>0</v>
      </c>
      <c r="T203" s="70"/>
      <c r="U203" s="22">
        <f t="shared" si="78"/>
        <v>31</v>
      </c>
      <c r="V203" s="71">
        <f t="shared" si="79"/>
        <v>42948</v>
      </c>
      <c r="W203" s="22">
        <f t="shared" ca="1" si="80"/>
        <v>5886</v>
      </c>
      <c r="X203" s="68">
        <f>VLOOKUP($A203,[0]!Table,MATCH(X$4,[0]!Curves,0))</f>
        <v>6.4655140798315802E-2</v>
      </c>
      <c r="Y203" s="72">
        <f t="shared" ca="1" si="81"/>
        <v>0.35864221986967254</v>
      </c>
      <c r="Z203" s="22">
        <f t="shared" si="82"/>
        <v>0</v>
      </c>
      <c r="AA203" s="22">
        <f t="shared" si="83"/>
        <v>0</v>
      </c>
      <c r="AB203" s="73"/>
      <c r="AC203" s="62">
        <f t="shared" ca="1" si="84"/>
        <v>0</v>
      </c>
      <c r="AE203" s="62">
        <f t="shared" ref="AE203:AE266" ca="1" si="86">Q203*F203</f>
        <v>0</v>
      </c>
      <c r="AF203" s="62">
        <f t="shared" ref="AF203:AF266" ca="1" si="87">R203*$F203</f>
        <v>0</v>
      </c>
      <c r="AG203" s="62">
        <f t="shared" ref="AG203:AG266" ca="1" si="88">S203*$F203</f>
        <v>0</v>
      </c>
    </row>
    <row r="204" spans="1:33" ht="12" customHeight="1">
      <c r="A204" s="65">
        <f t="shared" si="85"/>
        <v>42979</v>
      </c>
      <c r="B204" s="66">
        <f>Summary!D204</f>
        <v>0</v>
      </c>
      <c r="C204" s="74"/>
      <c r="D204" s="67">
        <f t="shared" si="67"/>
        <v>0</v>
      </c>
      <c r="E204" s="56">
        <f t="shared" si="68"/>
        <v>0</v>
      </c>
      <c r="F204" s="56">
        <f t="shared" ca="1" si="69"/>
        <v>0</v>
      </c>
      <c r="G204" s="68">
        <f>VLOOKUP($A204,[0]!Table,MATCH(G$4,[0]!Curves,0))</f>
        <v>4.4660000000000002</v>
      </c>
      <c r="H204" s="69">
        <f t="shared" si="70"/>
        <v>4.4660000000000002</v>
      </c>
      <c r="I204" s="68">
        <f t="shared" si="71"/>
        <v>4.4660000000000002</v>
      </c>
      <c r="J204" s="68">
        <v>0</v>
      </c>
      <c r="K204" s="69">
        <f t="shared" si="72"/>
        <v>0</v>
      </c>
      <c r="L204" s="85">
        <f t="shared" si="73"/>
        <v>0</v>
      </c>
      <c r="M204" s="68" t="e">
        <f>VLOOKUP($A204,[0]!Table,MATCH(M$4,[0]!Curves,0))</f>
        <v>#N/A</v>
      </c>
      <c r="N204" s="69" t="e">
        <f t="shared" si="74"/>
        <v>#N/A</v>
      </c>
      <c r="O204" s="85" t="e">
        <f t="shared" si="75"/>
        <v>#N/A</v>
      </c>
      <c r="P204" s="60"/>
      <c r="Q204" s="85">
        <f t="shared" si="76"/>
        <v>4.4660000000000002</v>
      </c>
      <c r="R204" s="85">
        <f t="shared" si="77"/>
        <v>4.4660000000000002</v>
      </c>
      <c r="S204" s="85">
        <f>Summary!E204</f>
        <v>0</v>
      </c>
      <c r="T204" s="70"/>
      <c r="U204" s="22">
        <f t="shared" si="78"/>
        <v>30</v>
      </c>
      <c r="V204" s="71">
        <f t="shared" si="79"/>
        <v>42979</v>
      </c>
      <c r="W204" s="22">
        <f t="shared" ca="1" si="80"/>
        <v>5917</v>
      </c>
      <c r="X204" s="68">
        <f>VLOOKUP($A204,[0]!Table,MATCH(X$4,[0]!Curves,0))</f>
        <v>6.4698029070552096E-2</v>
      </c>
      <c r="Y204" s="72">
        <f t="shared" ca="1" si="81"/>
        <v>0.35647054084291674</v>
      </c>
      <c r="Z204" s="22">
        <f t="shared" si="82"/>
        <v>0</v>
      </c>
      <c r="AA204" s="22">
        <f t="shared" si="83"/>
        <v>0</v>
      </c>
      <c r="AB204" s="73"/>
      <c r="AC204" s="62">
        <f t="shared" ca="1" si="84"/>
        <v>0</v>
      </c>
      <c r="AE204" s="62">
        <f t="shared" ca="1" si="86"/>
        <v>0</v>
      </c>
      <c r="AF204" s="62">
        <f t="shared" ca="1" si="87"/>
        <v>0</v>
      </c>
      <c r="AG204" s="62">
        <f t="shared" ca="1" si="88"/>
        <v>0</v>
      </c>
    </row>
    <row r="205" spans="1:33" ht="12" customHeight="1">
      <c r="A205" s="65">
        <f t="shared" si="85"/>
        <v>43009</v>
      </c>
      <c r="B205" s="66">
        <f>Summary!D205</f>
        <v>0</v>
      </c>
      <c r="C205" s="74"/>
      <c r="D205" s="67">
        <f t="shared" si="67"/>
        <v>0</v>
      </c>
      <c r="E205" s="56">
        <f t="shared" si="68"/>
        <v>0</v>
      </c>
      <c r="F205" s="56">
        <f t="shared" ca="1" si="69"/>
        <v>0</v>
      </c>
      <c r="G205" s="68">
        <f>VLOOKUP($A205,[0]!Table,MATCH(G$4,[0]!Curves,0))</f>
        <v>4.4950000000000001</v>
      </c>
      <c r="H205" s="69">
        <f t="shared" si="70"/>
        <v>4.4950000000000001</v>
      </c>
      <c r="I205" s="68">
        <f t="shared" si="71"/>
        <v>4.4950000000000001</v>
      </c>
      <c r="J205" s="68">
        <v>0</v>
      </c>
      <c r="K205" s="69">
        <f t="shared" si="72"/>
        <v>0</v>
      </c>
      <c r="L205" s="85">
        <f t="shared" si="73"/>
        <v>0</v>
      </c>
      <c r="M205" s="68" t="e">
        <f>VLOOKUP($A205,[0]!Table,MATCH(M$4,[0]!Curves,0))</f>
        <v>#N/A</v>
      </c>
      <c r="N205" s="69" t="e">
        <f t="shared" si="74"/>
        <v>#N/A</v>
      </c>
      <c r="O205" s="85" t="e">
        <f t="shared" si="75"/>
        <v>#N/A</v>
      </c>
      <c r="P205" s="60"/>
      <c r="Q205" s="85">
        <f t="shared" si="76"/>
        <v>4.4950000000000001</v>
      </c>
      <c r="R205" s="85">
        <f t="shared" si="77"/>
        <v>4.4950000000000001</v>
      </c>
      <c r="S205" s="85">
        <f>Summary!E205</f>
        <v>0</v>
      </c>
      <c r="T205" s="70"/>
      <c r="U205" s="22">
        <f t="shared" si="78"/>
        <v>31</v>
      </c>
      <c r="V205" s="71">
        <f t="shared" si="79"/>
        <v>43009</v>
      </c>
      <c r="W205" s="22">
        <f t="shared" ca="1" si="80"/>
        <v>5947</v>
      </c>
      <c r="X205" s="68">
        <f>VLOOKUP($A205,[0]!Table,MATCH(X$4,[0]!Curves,0))</f>
        <v>6.4739533850716804E-2</v>
      </c>
      <c r="Y205" s="72">
        <f t="shared" ca="1" si="81"/>
        <v>0.35437906270529967</v>
      </c>
      <c r="Z205" s="22">
        <f t="shared" si="82"/>
        <v>0</v>
      </c>
      <c r="AA205" s="22">
        <f t="shared" si="83"/>
        <v>0</v>
      </c>
      <c r="AB205" s="73"/>
      <c r="AC205" s="62">
        <f t="shared" ca="1" si="84"/>
        <v>0</v>
      </c>
      <c r="AE205" s="62">
        <f t="shared" ca="1" si="86"/>
        <v>0</v>
      </c>
      <c r="AF205" s="62">
        <f t="shared" ca="1" si="87"/>
        <v>0</v>
      </c>
      <c r="AG205" s="62">
        <f t="shared" ca="1" si="88"/>
        <v>0</v>
      </c>
    </row>
    <row r="206" spans="1:33" ht="12" customHeight="1">
      <c r="A206" s="65">
        <f t="shared" si="85"/>
        <v>43040</v>
      </c>
      <c r="B206" s="66">
        <f>Summary!D206</f>
        <v>0</v>
      </c>
      <c r="C206" s="74"/>
      <c r="D206" s="67">
        <f t="shared" si="67"/>
        <v>0</v>
      </c>
      <c r="E206" s="56">
        <f t="shared" si="68"/>
        <v>0</v>
      </c>
      <c r="F206" s="56">
        <f t="shared" ca="1" si="69"/>
        <v>0</v>
      </c>
      <c r="G206" s="68">
        <f>VLOOKUP($A206,[0]!Table,MATCH(G$4,[0]!Curves,0))</f>
        <v>4.6349999999999998</v>
      </c>
      <c r="H206" s="69">
        <f t="shared" si="70"/>
        <v>4.6349999999999998</v>
      </c>
      <c r="I206" s="68">
        <f t="shared" si="71"/>
        <v>4.6349999999999998</v>
      </c>
      <c r="J206" s="68">
        <v>0</v>
      </c>
      <c r="K206" s="69">
        <f t="shared" si="72"/>
        <v>0</v>
      </c>
      <c r="L206" s="85">
        <f t="shared" si="73"/>
        <v>0</v>
      </c>
      <c r="M206" s="68" t="e">
        <f>VLOOKUP($A206,[0]!Table,MATCH(M$4,[0]!Curves,0))</f>
        <v>#N/A</v>
      </c>
      <c r="N206" s="69" t="e">
        <f t="shared" si="74"/>
        <v>#N/A</v>
      </c>
      <c r="O206" s="85" t="e">
        <f t="shared" si="75"/>
        <v>#N/A</v>
      </c>
      <c r="P206" s="60"/>
      <c r="Q206" s="85">
        <f t="shared" si="76"/>
        <v>4.6349999999999998</v>
      </c>
      <c r="R206" s="85">
        <f t="shared" si="77"/>
        <v>4.6349999999999998</v>
      </c>
      <c r="S206" s="85">
        <f>Summary!E206</f>
        <v>0</v>
      </c>
      <c r="T206" s="70"/>
      <c r="U206" s="22">
        <f t="shared" si="78"/>
        <v>30</v>
      </c>
      <c r="V206" s="71">
        <f t="shared" si="79"/>
        <v>43040</v>
      </c>
      <c r="W206" s="22">
        <f t="shared" ca="1" si="80"/>
        <v>5978</v>
      </c>
      <c r="X206" s="68">
        <f>VLOOKUP($A206,[0]!Table,MATCH(X$4,[0]!Curves,0))</f>
        <v>6.4782422124152597E-2</v>
      </c>
      <c r="Y206" s="72">
        <f t="shared" ca="1" si="81"/>
        <v>0.35222832029579476</v>
      </c>
      <c r="Z206" s="22">
        <f t="shared" si="82"/>
        <v>0</v>
      </c>
      <c r="AA206" s="22">
        <f t="shared" si="83"/>
        <v>0</v>
      </c>
      <c r="AB206" s="73"/>
      <c r="AC206" s="62">
        <f t="shared" ca="1" si="84"/>
        <v>0</v>
      </c>
      <c r="AE206" s="62">
        <f t="shared" ca="1" si="86"/>
        <v>0</v>
      </c>
      <c r="AF206" s="62">
        <f t="shared" ca="1" si="87"/>
        <v>0</v>
      </c>
      <c r="AG206" s="62">
        <f t="shared" ca="1" si="88"/>
        <v>0</v>
      </c>
    </row>
    <row r="207" spans="1:33" ht="12" customHeight="1">
      <c r="A207" s="65">
        <f t="shared" si="85"/>
        <v>43070</v>
      </c>
      <c r="B207" s="66">
        <f>Summary!D207</f>
        <v>0</v>
      </c>
      <c r="C207" s="74"/>
      <c r="D207" s="67">
        <f t="shared" si="67"/>
        <v>0</v>
      </c>
      <c r="E207" s="56">
        <f t="shared" si="68"/>
        <v>0</v>
      </c>
      <c r="F207" s="56">
        <f t="shared" ca="1" si="69"/>
        <v>0</v>
      </c>
      <c r="G207" s="68">
        <f>VLOOKUP($A207,[0]!Table,MATCH(G$4,[0]!Curves,0))</f>
        <v>4.7750000000000004</v>
      </c>
      <c r="H207" s="69">
        <f t="shared" si="70"/>
        <v>4.7750000000000004</v>
      </c>
      <c r="I207" s="68">
        <f t="shared" si="71"/>
        <v>4.7750000000000004</v>
      </c>
      <c r="J207" s="68">
        <v>0</v>
      </c>
      <c r="K207" s="69">
        <f t="shared" si="72"/>
        <v>0</v>
      </c>
      <c r="L207" s="85">
        <f t="shared" si="73"/>
        <v>0</v>
      </c>
      <c r="M207" s="68" t="e">
        <f>VLOOKUP($A207,[0]!Table,MATCH(M$4,[0]!Curves,0))</f>
        <v>#N/A</v>
      </c>
      <c r="N207" s="69" t="e">
        <f t="shared" si="74"/>
        <v>#N/A</v>
      </c>
      <c r="O207" s="85" t="e">
        <f t="shared" si="75"/>
        <v>#N/A</v>
      </c>
      <c r="P207" s="60"/>
      <c r="Q207" s="85">
        <f t="shared" si="76"/>
        <v>4.7750000000000004</v>
      </c>
      <c r="R207" s="85">
        <f t="shared" si="77"/>
        <v>4.7750000000000004</v>
      </c>
      <c r="S207" s="85">
        <f>Summary!E207</f>
        <v>0</v>
      </c>
      <c r="T207" s="70"/>
      <c r="U207" s="22">
        <f t="shared" si="78"/>
        <v>31</v>
      </c>
      <c r="V207" s="71">
        <f t="shared" si="79"/>
        <v>43070</v>
      </c>
      <c r="W207" s="22">
        <f t="shared" ca="1" si="80"/>
        <v>6008</v>
      </c>
      <c r="X207" s="68">
        <f>VLOOKUP($A207,[0]!Table,MATCH(X$4,[0]!Curves,0))</f>
        <v>6.4823926905478696E-2</v>
      </c>
      <c r="Y207" s="72">
        <f t="shared" ca="1" si="81"/>
        <v>0.35015703931171571</v>
      </c>
      <c r="Z207" s="22">
        <f t="shared" si="82"/>
        <v>0</v>
      </c>
      <c r="AA207" s="22">
        <f t="shared" si="83"/>
        <v>0</v>
      </c>
      <c r="AB207" s="73"/>
      <c r="AC207" s="62">
        <f t="shared" ca="1" si="84"/>
        <v>0</v>
      </c>
      <c r="AE207" s="62">
        <f t="shared" ca="1" si="86"/>
        <v>0</v>
      </c>
      <c r="AF207" s="62">
        <f t="shared" ca="1" si="87"/>
        <v>0</v>
      </c>
      <c r="AG207" s="62">
        <f t="shared" ca="1" si="88"/>
        <v>0</v>
      </c>
    </row>
    <row r="208" spans="1:33" ht="12" customHeight="1">
      <c r="A208" s="65">
        <f t="shared" si="85"/>
        <v>43101</v>
      </c>
      <c r="B208" s="66">
        <f>Summary!D208</f>
        <v>0</v>
      </c>
      <c r="C208" s="74"/>
      <c r="D208" s="67">
        <f t="shared" si="67"/>
        <v>0</v>
      </c>
      <c r="E208" s="56">
        <f t="shared" si="68"/>
        <v>0</v>
      </c>
      <c r="F208" s="56">
        <f t="shared" ca="1" si="69"/>
        <v>0</v>
      </c>
      <c r="G208" s="68">
        <f>VLOOKUP($A208,[0]!Table,MATCH(G$4,[0]!Curves,0))</f>
        <v>4.9000000000000004</v>
      </c>
      <c r="H208" s="69">
        <f t="shared" si="70"/>
        <v>4.9000000000000004</v>
      </c>
      <c r="I208" s="68">
        <f t="shared" si="71"/>
        <v>4.9000000000000004</v>
      </c>
      <c r="J208" s="68">
        <v>0</v>
      </c>
      <c r="K208" s="69">
        <f t="shared" si="72"/>
        <v>0</v>
      </c>
      <c r="L208" s="85">
        <f t="shared" si="73"/>
        <v>0</v>
      </c>
      <c r="M208" s="68" t="e">
        <f>VLOOKUP($A208,[0]!Table,MATCH(M$4,[0]!Curves,0))</f>
        <v>#N/A</v>
      </c>
      <c r="N208" s="69" t="e">
        <f t="shared" si="74"/>
        <v>#N/A</v>
      </c>
      <c r="O208" s="85" t="e">
        <f t="shared" si="75"/>
        <v>#N/A</v>
      </c>
      <c r="P208" s="60"/>
      <c r="Q208" s="85">
        <f t="shared" si="76"/>
        <v>4.9000000000000004</v>
      </c>
      <c r="R208" s="85">
        <f t="shared" si="77"/>
        <v>4.9000000000000004</v>
      </c>
      <c r="S208" s="85">
        <f>Summary!E208</f>
        <v>0</v>
      </c>
      <c r="T208" s="70"/>
      <c r="U208" s="22">
        <f t="shared" si="78"/>
        <v>31</v>
      </c>
      <c r="V208" s="71">
        <f t="shared" si="79"/>
        <v>43101</v>
      </c>
      <c r="W208" s="22">
        <f t="shared" ca="1" si="80"/>
        <v>6039</v>
      </c>
      <c r="X208" s="68">
        <f>VLOOKUP($A208,[0]!Table,MATCH(X$4,[0]!Curves,0))</f>
        <v>6.4866815180114404E-2</v>
      </c>
      <c r="Y208" s="72">
        <f t="shared" ca="1" si="81"/>
        <v>0.34802710103626938</v>
      </c>
      <c r="Z208" s="22">
        <f t="shared" si="82"/>
        <v>0</v>
      </c>
      <c r="AA208" s="22">
        <f t="shared" si="83"/>
        <v>0</v>
      </c>
      <c r="AB208" s="73"/>
      <c r="AC208" s="62">
        <f t="shared" ca="1" si="84"/>
        <v>0</v>
      </c>
      <c r="AE208" s="62">
        <f t="shared" ca="1" si="86"/>
        <v>0</v>
      </c>
      <c r="AF208" s="62">
        <f t="shared" ca="1" si="87"/>
        <v>0</v>
      </c>
      <c r="AG208" s="62">
        <f t="shared" ca="1" si="88"/>
        <v>0</v>
      </c>
    </row>
    <row r="209" spans="1:33" ht="12" customHeight="1">
      <c r="A209" s="65">
        <f t="shared" si="85"/>
        <v>43132</v>
      </c>
      <c r="B209" s="66">
        <f>Summary!D209</f>
        <v>0</v>
      </c>
      <c r="C209" s="74"/>
      <c r="D209" s="67">
        <f t="shared" si="67"/>
        <v>0</v>
      </c>
      <c r="E209" s="56">
        <f t="shared" si="68"/>
        <v>0</v>
      </c>
      <c r="F209" s="56">
        <f t="shared" ca="1" si="69"/>
        <v>0</v>
      </c>
      <c r="G209" s="68">
        <f>VLOOKUP($A209,[0]!Table,MATCH(G$4,[0]!Curves,0))</f>
        <v>4.782</v>
      </c>
      <c r="H209" s="69">
        <f t="shared" si="70"/>
        <v>4.782</v>
      </c>
      <c r="I209" s="68">
        <f t="shared" si="71"/>
        <v>4.782</v>
      </c>
      <c r="J209" s="68">
        <v>0</v>
      </c>
      <c r="K209" s="69">
        <f t="shared" si="72"/>
        <v>0</v>
      </c>
      <c r="L209" s="85">
        <f t="shared" si="73"/>
        <v>0</v>
      </c>
      <c r="M209" s="68" t="e">
        <f>VLOOKUP($A209,[0]!Table,MATCH(M$4,[0]!Curves,0))</f>
        <v>#N/A</v>
      </c>
      <c r="N209" s="69" t="e">
        <f t="shared" si="74"/>
        <v>#N/A</v>
      </c>
      <c r="O209" s="85" t="e">
        <f t="shared" si="75"/>
        <v>#N/A</v>
      </c>
      <c r="P209" s="60"/>
      <c r="Q209" s="85">
        <f t="shared" si="76"/>
        <v>4.782</v>
      </c>
      <c r="R209" s="85">
        <f t="shared" si="77"/>
        <v>4.782</v>
      </c>
      <c r="S209" s="85">
        <f>Summary!E209</f>
        <v>0</v>
      </c>
      <c r="T209" s="70"/>
      <c r="U209" s="22">
        <f t="shared" si="78"/>
        <v>28</v>
      </c>
      <c r="V209" s="71">
        <f t="shared" si="79"/>
        <v>43132</v>
      </c>
      <c r="W209" s="22">
        <f t="shared" ca="1" si="80"/>
        <v>6070</v>
      </c>
      <c r="X209" s="68">
        <f>VLOOKUP($A209,[0]!Table,MATCH(X$4,[0]!Curves,0))</f>
        <v>6.4909703455360304E-2</v>
      </c>
      <c r="Y209" s="72">
        <f t="shared" ca="1" si="81"/>
        <v>0.34590768454227089</v>
      </c>
      <c r="Z209" s="22">
        <f t="shared" si="82"/>
        <v>0</v>
      </c>
      <c r="AA209" s="22">
        <f t="shared" si="83"/>
        <v>0</v>
      </c>
      <c r="AB209" s="73"/>
      <c r="AC209" s="62">
        <f t="shared" ca="1" si="84"/>
        <v>0</v>
      </c>
      <c r="AE209" s="62">
        <f t="shared" ca="1" si="86"/>
        <v>0</v>
      </c>
      <c r="AF209" s="62">
        <f t="shared" ca="1" si="87"/>
        <v>0</v>
      </c>
      <c r="AG209" s="62">
        <f t="shared" ca="1" si="88"/>
        <v>0</v>
      </c>
    </row>
    <row r="210" spans="1:33" ht="12" customHeight="1">
      <c r="A210" s="65">
        <f t="shared" si="85"/>
        <v>43160</v>
      </c>
      <c r="B210" s="66">
        <f>Summary!D210</f>
        <v>0</v>
      </c>
      <c r="C210" s="74"/>
      <c r="D210" s="67">
        <f t="shared" si="67"/>
        <v>0</v>
      </c>
      <c r="E210" s="56">
        <f t="shared" si="68"/>
        <v>0</v>
      </c>
      <c r="F210" s="56">
        <f t="shared" ca="1" si="69"/>
        <v>0</v>
      </c>
      <c r="G210" s="68">
        <f>VLOOKUP($A210,[0]!Table,MATCH(G$4,[0]!Curves,0))</f>
        <v>4.649</v>
      </c>
      <c r="H210" s="69">
        <f t="shared" si="70"/>
        <v>4.649</v>
      </c>
      <c r="I210" s="68">
        <f t="shared" si="71"/>
        <v>4.649</v>
      </c>
      <c r="J210" s="68">
        <v>0</v>
      </c>
      <c r="K210" s="69">
        <f t="shared" si="72"/>
        <v>0</v>
      </c>
      <c r="L210" s="85">
        <f t="shared" si="73"/>
        <v>0</v>
      </c>
      <c r="M210" s="68" t="e">
        <f>VLOOKUP($A210,[0]!Table,MATCH(M$4,[0]!Curves,0))</f>
        <v>#N/A</v>
      </c>
      <c r="N210" s="69" t="e">
        <f t="shared" si="74"/>
        <v>#N/A</v>
      </c>
      <c r="O210" s="85" t="e">
        <f t="shared" si="75"/>
        <v>#N/A</v>
      </c>
      <c r="P210" s="60"/>
      <c r="Q210" s="85">
        <f t="shared" si="76"/>
        <v>4.649</v>
      </c>
      <c r="R210" s="85">
        <f t="shared" si="77"/>
        <v>4.649</v>
      </c>
      <c r="S210" s="85">
        <f>Summary!E210</f>
        <v>0</v>
      </c>
      <c r="T210" s="70"/>
      <c r="U210" s="22">
        <f t="shared" si="78"/>
        <v>31</v>
      </c>
      <c r="V210" s="71">
        <f t="shared" si="79"/>
        <v>43160</v>
      </c>
      <c r="W210" s="22">
        <f t="shared" ca="1" si="80"/>
        <v>6098</v>
      </c>
      <c r="X210" s="68">
        <f>VLOOKUP($A210,[0]!Table,MATCH(X$4,[0]!Curves,0))</f>
        <v>6.4948441252880698E-2</v>
      </c>
      <c r="Y210" s="72">
        <f t="shared" ca="1" si="81"/>
        <v>0.34400238806738298</v>
      </c>
      <c r="Z210" s="22">
        <f t="shared" si="82"/>
        <v>0</v>
      </c>
      <c r="AA210" s="22">
        <f t="shared" si="83"/>
        <v>0</v>
      </c>
      <c r="AB210" s="73"/>
      <c r="AC210" s="62">
        <f t="shared" ca="1" si="84"/>
        <v>0</v>
      </c>
      <c r="AE210" s="62">
        <f t="shared" ca="1" si="86"/>
        <v>0</v>
      </c>
      <c r="AF210" s="62">
        <f t="shared" ca="1" si="87"/>
        <v>0</v>
      </c>
      <c r="AG210" s="62">
        <f t="shared" ca="1" si="88"/>
        <v>0</v>
      </c>
    </row>
    <row r="211" spans="1:33" ht="12" customHeight="1">
      <c r="A211" s="65">
        <f t="shared" si="85"/>
        <v>43191</v>
      </c>
      <c r="B211" s="66">
        <f>Summary!D211</f>
        <v>0</v>
      </c>
      <c r="C211" s="74"/>
      <c r="D211" s="67">
        <f t="shared" si="67"/>
        <v>0</v>
      </c>
      <c r="E211" s="56">
        <f t="shared" si="68"/>
        <v>0</v>
      </c>
      <c r="F211" s="56">
        <f t="shared" ca="1" si="69"/>
        <v>0</v>
      </c>
      <c r="G211" s="68">
        <f>VLOOKUP($A211,[0]!Table,MATCH(G$4,[0]!Curves,0))</f>
        <v>4.4290000000000003</v>
      </c>
      <c r="H211" s="69">
        <f t="shared" si="70"/>
        <v>4.4290000000000003</v>
      </c>
      <c r="I211" s="68">
        <f t="shared" si="71"/>
        <v>4.4290000000000003</v>
      </c>
      <c r="J211" s="68">
        <v>0</v>
      </c>
      <c r="K211" s="69">
        <f t="shared" si="72"/>
        <v>0</v>
      </c>
      <c r="L211" s="85">
        <f t="shared" si="73"/>
        <v>0</v>
      </c>
      <c r="M211" s="68" t="e">
        <f>VLOOKUP($A211,[0]!Table,MATCH(M$4,[0]!Curves,0))</f>
        <v>#N/A</v>
      </c>
      <c r="N211" s="69" t="e">
        <f t="shared" si="74"/>
        <v>#N/A</v>
      </c>
      <c r="O211" s="85" t="e">
        <f t="shared" si="75"/>
        <v>#N/A</v>
      </c>
      <c r="P211" s="60"/>
      <c r="Q211" s="85">
        <f t="shared" si="76"/>
        <v>4.4290000000000003</v>
      </c>
      <c r="R211" s="85">
        <f t="shared" si="77"/>
        <v>4.4290000000000003</v>
      </c>
      <c r="S211" s="85">
        <f>Summary!E211</f>
        <v>0</v>
      </c>
      <c r="T211" s="70"/>
      <c r="U211" s="22">
        <f t="shared" si="78"/>
        <v>30</v>
      </c>
      <c r="V211" s="71">
        <f t="shared" si="79"/>
        <v>43191</v>
      </c>
      <c r="W211" s="22">
        <f t="shared" ca="1" si="80"/>
        <v>6129</v>
      </c>
      <c r="X211" s="68">
        <f>VLOOKUP($A211,[0]!Table,MATCH(X$4,[0]!Curves,0))</f>
        <v>6.4991329529287004E-2</v>
      </c>
      <c r="Y211" s="72">
        <f t="shared" ca="1" si="81"/>
        <v>0.34190290223162279</v>
      </c>
      <c r="Z211" s="22">
        <f t="shared" si="82"/>
        <v>0</v>
      </c>
      <c r="AA211" s="22">
        <f t="shared" si="83"/>
        <v>0</v>
      </c>
      <c r="AB211" s="73"/>
      <c r="AC211" s="62">
        <f t="shared" ca="1" si="84"/>
        <v>0</v>
      </c>
      <c r="AE211" s="62">
        <f t="shared" ca="1" si="86"/>
        <v>0</v>
      </c>
      <c r="AF211" s="62">
        <f t="shared" ca="1" si="87"/>
        <v>0</v>
      </c>
      <c r="AG211" s="62">
        <f t="shared" ca="1" si="88"/>
        <v>0</v>
      </c>
    </row>
    <row r="212" spans="1:33" ht="12" customHeight="1">
      <c r="A212" s="65">
        <f t="shared" si="85"/>
        <v>43221</v>
      </c>
      <c r="B212" s="66">
        <f>Summary!D212</f>
        <v>0</v>
      </c>
      <c r="C212" s="74"/>
      <c r="D212" s="67">
        <f t="shared" si="67"/>
        <v>0</v>
      </c>
      <c r="E212" s="56">
        <f t="shared" si="68"/>
        <v>0</v>
      </c>
      <c r="F212" s="56">
        <f t="shared" ca="1" si="69"/>
        <v>0</v>
      </c>
      <c r="G212" s="68">
        <f>VLOOKUP($A212,[0]!Table,MATCH(G$4,[0]!Curves,0))</f>
        <v>4.4190000000000005</v>
      </c>
      <c r="H212" s="69">
        <f t="shared" si="70"/>
        <v>4.4190000000000005</v>
      </c>
      <c r="I212" s="68">
        <f t="shared" si="71"/>
        <v>4.4190000000000005</v>
      </c>
      <c r="J212" s="68">
        <v>0</v>
      </c>
      <c r="K212" s="69">
        <f t="shared" si="72"/>
        <v>0</v>
      </c>
      <c r="L212" s="85">
        <f t="shared" si="73"/>
        <v>0</v>
      </c>
      <c r="M212" s="68" t="e">
        <f>VLOOKUP($A212,[0]!Table,MATCH(M$4,[0]!Curves,0))</f>
        <v>#N/A</v>
      </c>
      <c r="N212" s="69" t="e">
        <f t="shared" si="74"/>
        <v>#N/A</v>
      </c>
      <c r="O212" s="85" t="e">
        <f t="shared" si="75"/>
        <v>#N/A</v>
      </c>
      <c r="P212" s="60"/>
      <c r="Q212" s="85">
        <f t="shared" si="76"/>
        <v>4.4190000000000005</v>
      </c>
      <c r="R212" s="85">
        <f t="shared" si="77"/>
        <v>4.4190000000000005</v>
      </c>
      <c r="S212" s="85">
        <f>Summary!E212</f>
        <v>0</v>
      </c>
      <c r="T212" s="70"/>
      <c r="U212" s="22">
        <f t="shared" si="78"/>
        <v>31</v>
      </c>
      <c r="V212" s="71">
        <f t="shared" si="79"/>
        <v>43221</v>
      </c>
      <c r="W212" s="22">
        <f t="shared" ca="1" si="80"/>
        <v>6159</v>
      </c>
      <c r="X212" s="68">
        <f>VLOOKUP($A212,[0]!Table,MATCH(X$4,[0]!Curves,0))</f>
        <v>6.5032834313486707E-2</v>
      </c>
      <c r="Y212" s="72">
        <f t="shared" ca="1" si="81"/>
        <v>0.33988106549124836</v>
      </c>
      <c r="Z212" s="22">
        <f t="shared" si="82"/>
        <v>0</v>
      </c>
      <c r="AA212" s="22">
        <f t="shared" si="83"/>
        <v>0</v>
      </c>
      <c r="AB212" s="73"/>
      <c r="AC212" s="62">
        <f t="shared" ca="1" si="84"/>
        <v>0</v>
      </c>
      <c r="AE212" s="62">
        <f t="shared" ca="1" si="86"/>
        <v>0</v>
      </c>
      <c r="AF212" s="62">
        <f t="shared" ca="1" si="87"/>
        <v>0</v>
      </c>
      <c r="AG212" s="62">
        <f t="shared" ca="1" si="88"/>
        <v>0</v>
      </c>
    </row>
    <row r="213" spans="1:33" ht="12" customHeight="1">
      <c r="A213" s="65">
        <f t="shared" si="85"/>
        <v>43252</v>
      </c>
      <c r="B213" s="66">
        <f>Summary!D213</f>
        <v>0</v>
      </c>
      <c r="C213" s="74"/>
      <c r="D213" s="67">
        <f t="shared" si="67"/>
        <v>0</v>
      </c>
      <c r="E213" s="56">
        <f t="shared" si="68"/>
        <v>0</v>
      </c>
      <c r="F213" s="56">
        <f t="shared" ca="1" si="69"/>
        <v>0</v>
      </c>
      <c r="G213" s="68">
        <f>VLOOKUP($A213,[0]!Table,MATCH(G$4,[0]!Curves,0))</f>
        <v>4.4550000000000001</v>
      </c>
      <c r="H213" s="69">
        <f t="shared" si="70"/>
        <v>4.4550000000000001</v>
      </c>
      <c r="I213" s="68">
        <f t="shared" si="71"/>
        <v>4.4550000000000001</v>
      </c>
      <c r="J213" s="68">
        <v>0</v>
      </c>
      <c r="K213" s="69">
        <f t="shared" si="72"/>
        <v>0</v>
      </c>
      <c r="L213" s="85">
        <f t="shared" si="73"/>
        <v>0</v>
      </c>
      <c r="M213" s="68" t="e">
        <f>VLOOKUP($A213,[0]!Table,MATCH(M$4,[0]!Curves,0))</f>
        <v>#N/A</v>
      </c>
      <c r="N213" s="69" t="e">
        <f t="shared" si="74"/>
        <v>#N/A</v>
      </c>
      <c r="O213" s="85" t="e">
        <f t="shared" si="75"/>
        <v>#N/A</v>
      </c>
      <c r="P213" s="60"/>
      <c r="Q213" s="85">
        <f t="shared" si="76"/>
        <v>4.4550000000000001</v>
      </c>
      <c r="R213" s="85">
        <f t="shared" si="77"/>
        <v>4.4550000000000001</v>
      </c>
      <c r="S213" s="85">
        <f>Summary!E213</f>
        <v>0</v>
      </c>
      <c r="T213" s="70"/>
      <c r="U213" s="22">
        <f t="shared" si="78"/>
        <v>30</v>
      </c>
      <c r="V213" s="71">
        <f t="shared" si="79"/>
        <v>43252</v>
      </c>
      <c r="W213" s="22">
        <f t="shared" ca="1" si="80"/>
        <v>6190</v>
      </c>
      <c r="X213" s="68">
        <f>VLOOKUP($A213,[0]!Table,MATCH(X$4,[0]!Curves,0))</f>
        <v>6.5075722591092497E-2</v>
      </c>
      <c r="Y213" s="72">
        <f t="shared" ca="1" si="81"/>
        <v>0.3378020553488264</v>
      </c>
      <c r="Z213" s="22">
        <f t="shared" si="82"/>
        <v>0</v>
      </c>
      <c r="AA213" s="22">
        <f t="shared" si="83"/>
        <v>0</v>
      </c>
      <c r="AB213" s="73"/>
      <c r="AC213" s="62">
        <f t="shared" ca="1" si="84"/>
        <v>0</v>
      </c>
      <c r="AE213" s="62">
        <f t="shared" ca="1" si="86"/>
        <v>0</v>
      </c>
      <c r="AF213" s="62">
        <f t="shared" ca="1" si="87"/>
        <v>0</v>
      </c>
      <c r="AG213" s="62">
        <f t="shared" ca="1" si="88"/>
        <v>0</v>
      </c>
    </row>
    <row r="214" spans="1:33" ht="12" customHeight="1">
      <c r="A214" s="65">
        <f t="shared" si="85"/>
        <v>43282</v>
      </c>
      <c r="B214" s="66">
        <f>Summary!D214</f>
        <v>0</v>
      </c>
      <c r="C214" s="74"/>
      <c r="D214" s="67">
        <f t="shared" si="67"/>
        <v>0</v>
      </c>
      <c r="E214" s="56">
        <f t="shared" si="68"/>
        <v>0</v>
      </c>
      <c r="F214" s="56">
        <f t="shared" ca="1" si="69"/>
        <v>0</v>
      </c>
      <c r="G214" s="68">
        <f>VLOOKUP($A214,[0]!Table,MATCH(G$4,[0]!Curves,0))</f>
        <v>4.4870000000000001</v>
      </c>
      <c r="H214" s="69">
        <f t="shared" si="70"/>
        <v>4.4870000000000001</v>
      </c>
      <c r="I214" s="68">
        <f t="shared" si="71"/>
        <v>4.4870000000000001</v>
      </c>
      <c r="J214" s="68">
        <v>0</v>
      </c>
      <c r="K214" s="69">
        <f t="shared" si="72"/>
        <v>0</v>
      </c>
      <c r="L214" s="85">
        <f t="shared" si="73"/>
        <v>0</v>
      </c>
      <c r="M214" s="68" t="e">
        <f>VLOOKUP($A214,[0]!Table,MATCH(M$4,[0]!Curves,0))</f>
        <v>#N/A</v>
      </c>
      <c r="N214" s="69" t="e">
        <f t="shared" si="74"/>
        <v>#N/A</v>
      </c>
      <c r="O214" s="85" t="e">
        <f t="shared" si="75"/>
        <v>#N/A</v>
      </c>
      <c r="P214" s="60"/>
      <c r="Q214" s="85">
        <f t="shared" si="76"/>
        <v>4.4870000000000001</v>
      </c>
      <c r="R214" s="85">
        <f t="shared" si="77"/>
        <v>4.4870000000000001</v>
      </c>
      <c r="S214" s="85">
        <f>Summary!E214</f>
        <v>0</v>
      </c>
      <c r="T214" s="70"/>
      <c r="U214" s="22">
        <f t="shared" si="78"/>
        <v>31</v>
      </c>
      <c r="V214" s="71">
        <f t="shared" si="79"/>
        <v>43282</v>
      </c>
      <c r="W214" s="22">
        <f t="shared" ca="1" si="80"/>
        <v>6220</v>
      </c>
      <c r="X214" s="68">
        <f>VLOOKUP($A214,[0]!Table,MATCH(X$4,[0]!Curves,0))</f>
        <v>6.5117227376453105E-2</v>
      </c>
      <c r="Y214" s="72">
        <f t="shared" ca="1" si="81"/>
        <v>0.33579996952804425</v>
      </c>
      <c r="Z214" s="22">
        <f t="shared" si="82"/>
        <v>0</v>
      </c>
      <c r="AA214" s="22">
        <f t="shared" si="83"/>
        <v>0</v>
      </c>
      <c r="AB214" s="73"/>
      <c r="AC214" s="62">
        <f t="shared" ca="1" si="84"/>
        <v>0</v>
      </c>
      <c r="AE214" s="62">
        <f t="shared" ca="1" si="86"/>
        <v>0</v>
      </c>
      <c r="AF214" s="62">
        <f t="shared" ca="1" si="87"/>
        <v>0</v>
      </c>
      <c r="AG214" s="62">
        <f t="shared" ca="1" si="88"/>
        <v>0</v>
      </c>
    </row>
    <row r="215" spans="1:33" ht="12" customHeight="1">
      <c r="A215" s="65">
        <f t="shared" si="85"/>
        <v>43313</v>
      </c>
      <c r="B215" s="66">
        <f>Summary!D215</f>
        <v>0</v>
      </c>
      <c r="C215" s="74"/>
      <c r="D215" s="67">
        <f t="shared" si="67"/>
        <v>0</v>
      </c>
      <c r="E215" s="56">
        <f t="shared" si="68"/>
        <v>0</v>
      </c>
      <c r="F215" s="56">
        <f t="shared" ca="1" si="69"/>
        <v>0</v>
      </c>
      <c r="G215" s="68">
        <f>VLOOKUP($A215,[0]!Table,MATCH(G$4,[0]!Curves,0))</f>
        <v>4.5360000000000005</v>
      </c>
      <c r="H215" s="69">
        <f t="shared" si="70"/>
        <v>4.5360000000000005</v>
      </c>
      <c r="I215" s="68">
        <f t="shared" si="71"/>
        <v>4.5360000000000005</v>
      </c>
      <c r="J215" s="68">
        <v>0</v>
      </c>
      <c r="K215" s="69">
        <f t="shared" si="72"/>
        <v>0</v>
      </c>
      <c r="L215" s="85">
        <f t="shared" si="73"/>
        <v>0</v>
      </c>
      <c r="M215" s="68" t="e">
        <f>VLOOKUP($A215,[0]!Table,MATCH(M$4,[0]!Curves,0))</f>
        <v>#N/A</v>
      </c>
      <c r="N215" s="69" t="e">
        <f t="shared" si="74"/>
        <v>#N/A</v>
      </c>
      <c r="O215" s="85" t="e">
        <f t="shared" si="75"/>
        <v>#N/A</v>
      </c>
      <c r="P215" s="60"/>
      <c r="Q215" s="85">
        <f t="shared" si="76"/>
        <v>4.5360000000000005</v>
      </c>
      <c r="R215" s="85">
        <f t="shared" si="77"/>
        <v>4.5360000000000005</v>
      </c>
      <c r="S215" s="85">
        <f>Summary!E215</f>
        <v>0</v>
      </c>
      <c r="T215" s="70"/>
      <c r="U215" s="22">
        <f t="shared" si="78"/>
        <v>31</v>
      </c>
      <c r="V215" s="71">
        <f t="shared" si="79"/>
        <v>43313</v>
      </c>
      <c r="W215" s="22">
        <f t="shared" ca="1" si="80"/>
        <v>6251</v>
      </c>
      <c r="X215" s="68">
        <f>VLOOKUP($A215,[0]!Table,MATCH(X$4,[0]!Curves,0))</f>
        <v>6.5160115655258796E-2</v>
      </c>
      <c r="Y215" s="72">
        <f t="shared" ca="1" si="81"/>
        <v>0.33374130224065418</v>
      </c>
      <c r="Z215" s="22">
        <f t="shared" si="82"/>
        <v>0</v>
      </c>
      <c r="AA215" s="22">
        <f t="shared" si="83"/>
        <v>0</v>
      </c>
      <c r="AB215" s="73"/>
      <c r="AC215" s="62">
        <f t="shared" ca="1" si="84"/>
        <v>0</v>
      </c>
      <c r="AE215" s="62">
        <f t="shared" ca="1" si="86"/>
        <v>0</v>
      </c>
      <c r="AF215" s="62">
        <f t="shared" ca="1" si="87"/>
        <v>0</v>
      </c>
      <c r="AG215" s="62">
        <f t="shared" ca="1" si="88"/>
        <v>0</v>
      </c>
    </row>
    <row r="216" spans="1:33" ht="12" customHeight="1">
      <c r="A216" s="65">
        <f t="shared" si="85"/>
        <v>43344</v>
      </c>
      <c r="B216" s="66">
        <f>Summary!D216</f>
        <v>0</v>
      </c>
      <c r="C216" s="74"/>
      <c r="D216" s="67">
        <f t="shared" si="67"/>
        <v>0</v>
      </c>
      <c r="E216" s="56">
        <f t="shared" si="68"/>
        <v>0</v>
      </c>
      <c r="F216" s="56">
        <f t="shared" ca="1" si="69"/>
        <v>0</v>
      </c>
      <c r="G216" s="68">
        <f>VLOOKUP($A216,[0]!Table,MATCH(G$4,[0]!Curves,0))</f>
        <v>4.5510000000000002</v>
      </c>
      <c r="H216" s="69">
        <f t="shared" si="70"/>
        <v>4.5510000000000002</v>
      </c>
      <c r="I216" s="68">
        <f t="shared" si="71"/>
        <v>4.5510000000000002</v>
      </c>
      <c r="J216" s="68">
        <v>0</v>
      </c>
      <c r="K216" s="69">
        <f t="shared" si="72"/>
        <v>0</v>
      </c>
      <c r="L216" s="85">
        <f t="shared" si="73"/>
        <v>0</v>
      </c>
      <c r="M216" s="68" t="e">
        <f>VLOOKUP($A216,[0]!Table,MATCH(M$4,[0]!Curves,0))</f>
        <v>#N/A</v>
      </c>
      <c r="N216" s="69" t="e">
        <f t="shared" si="74"/>
        <v>#N/A</v>
      </c>
      <c r="O216" s="85" t="e">
        <f t="shared" si="75"/>
        <v>#N/A</v>
      </c>
      <c r="P216" s="60"/>
      <c r="Q216" s="85">
        <f t="shared" si="76"/>
        <v>4.5510000000000002</v>
      </c>
      <c r="R216" s="85">
        <f t="shared" si="77"/>
        <v>4.5510000000000002</v>
      </c>
      <c r="S216" s="85">
        <f>Summary!E216</f>
        <v>0</v>
      </c>
      <c r="T216" s="70"/>
      <c r="U216" s="22">
        <f t="shared" si="78"/>
        <v>30</v>
      </c>
      <c r="V216" s="71">
        <f t="shared" si="79"/>
        <v>43344</v>
      </c>
      <c r="W216" s="22">
        <f t="shared" ca="1" si="80"/>
        <v>6282</v>
      </c>
      <c r="X216" s="68">
        <f>VLOOKUP($A216,[0]!Table,MATCH(X$4,[0]!Curves,0))</f>
        <v>6.5203003934673806E-2</v>
      </c>
      <c r="Y216" s="72">
        <f t="shared" ca="1" si="81"/>
        <v>0.3316929221957633</v>
      </c>
      <c r="Z216" s="22">
        <f t="shared" si="82"/>
        <v>0</v>
      </c>
      <c r="AA216" s="22">
        <f t="shared" si="83"/>
        <v>0</v>
      </c>
      <c r="AB216" s="73"/>
      <c r="AC216" s="62">
        <f t="shared" ca="1" si="84"/>
        <v>0</v>
      </c>
      <c r="AE216" s="62">
        <f t="shared" ca="1" si="86"/>
        <v>0</v>
      </c>
      <c r="AF216" s="62">
        <f t="shared" ca="1" si="87"/>
        <v>0</v>
      </c>
      <c r="AG216" s="62">
        <f t="shared" ca="1" si="88"/>
        <v>0</v>
      </c>
    </row>
    <row r="217" spans="1:33" ht="12" customHeight="1">
      <c r="A217" s="65">
        <f t="shared" si="85"/>
        <v>43374</v>
      </c>
      <c r="B217" s="66">
        <f>Summary!D217</f>
        <v>0</v>
      </c>
      <c r="C217" s="74"/>
      <c r="D217" s="67">
        <f t="shared" si="67"/>
        <v>0</v>
      </c>
      <c r="E217" s="56">
        <f t="shared" si="68"/>
        <v>0</v>
      </c>
      <c r="F217" s="56">
        <f t="shared" ca="1" si="69"/>
        <v>0</v>
      </c>
      <c r="G217" s="68">
        <f>VLOOKUP($A217,[0]!Table,MATCH(G$4,[0]!Curves,0))</f>
        <v>4.58</v>
      </c>
      <c r="H217" s="69">
        <f t="shared" si="70"/>
        <v>4.58</v>
      </c>
      <c r="I217" s="68">
        <f t="shared" si="71"/>
        <v>4.58</v>
      </c>
      <c r="J217" s="68">
        <v>0</v>
      </c>
      <c r="K217" s="69">
        <f t="shared" si="72"/>
        <v>0</v>
      </c>
      <c r="L217" s="85">
        <f t="shared" si="73"/>
        <v>0</v>
      </c>
      <c r="M217" s="68" t="e">
        <f>VLOOKUP($A217,[0]!Table,MATCH(M$4,[0]!Curves,0))</f>
        <v>#N/A</v>
      </c>
      <c r="N217" s="69" t="e">
        <f t="shared" si="74"/>
        <v>#N/A</v>
      </c>
      <c r="O217" s="85" t="e">
        <f t="shared" si="75"/>
        <v>#N/A</v>
      </c>
      <c r="P217" s="60"/>
      <c r="Q217" s="85">
        <f t="shared" si="76"/>
        <v>4.58</v>
      </c>
      <c r="R217" s="85">
        <f t="shared" si="77"/>
        <v>4.58</v>
      </c>
      <c r="S217" s="85">
        <f>Summary!E217</f>
        <v>0</v>
      </c>
      <c r="T217" s="70"/>
      <c r="U217" s="22">
        <f t="shared" si="78"/>
        <v>31</v>
      </c>
      <c r="V217" s="71">
        <f t="shared" si="79"/>
        <v>43374</v>
      </c>
      <c r="W217" s="22">
        <f t="shared" ca="1" si="80"/>
        <v>6312</v>
      </c>
      <c r="X217" s="68">
        <f>VLOOKUP($A217,[0]!Table,MATCH(X$4,[0]!Curves,0))</f>
        <v>6.5244508721785902E-2</v>
      </c>
      <c r="Y217" s="72">
        <f t="shared" ca="1" si="81"/>
        <v>0.32972038141433935</v>
      </c>
      <c r="Z217" s="22">
        <f t="shared" si="82"/>
        <v>0</v>
      </c>
      <c r="AA217" s="22">
        <f t="shared" si="83"/>
        <v>0</v>
      </c>
      <c r="AB217" s="73"/>
      <c r="AC217" s="62">
        <f t="shared" ca="1" si="84"/>
        <v>0</v>
      </c>
      <c r="AE217" s="62">
        <f t="shared" ca="1" si="86"/>
        <v>0</v>
      </c>
      <c r="AF217" s="62">
        <f t="shared" ca="1" si="87"/>
        <v>0</v>
      </c>
      <c r="AG217" s="62">
        <f t="shared" ca="1" si="88"/>
        <v>0</v>
      </c>
    </row>
    <row r="218" spans="1:33" ht="12" customHeight="1">
      <c r="A218" s="65">
        <f t="shared" si="85"/>
        <v>43405</v>
      </c>
      <c r="B218" s="66">
        <f>Summary!D218</f>
        <v>0</v>
      </c>
      <c r="C218" s="74"/>
      <c r="D218" s="67">
        <f t="shared" si="67"/>
        <v>0</v>
      </c>
      <c r="E218" s="56">
        <f t="shared" si="68"/>
        <v>0</v>
      </c>
      <c r="F218" s="56">
        <f t="shared" ca="1" si="69"/>
        <v>0</v>
      </c>
      <c r="G218" s="68">
        <f>VLOOKUP($A218,[0]!Table,MATCH(G$4,[0]!Curves,0))</f>
        <v>4.72</v>
      </c>
      <c r="H218" s="69">
        <f t="shared" si="70"/>
        <v>4.72</v>
      </c>
      <c r="I218" s="68">
        <f t="shared" si="71"/>
        <v>4.72</v>
      </c>
      <c r="J218" s="68">
        <v>0</v>
      </c>
      <c r="K218" s="69">
        <f t="shared" si="72"/>
        <v>0</v>
      </c>
      <c r="L218" s="85">
        <f t="shared" si="73"/>
        <v>0</v>
      </c>
      <c r="M218" s="68" t="e">
        <f>VLOOKUP($A218,[0]!Table,MATCH(M$4,[0]!Curves,0))</f>
        <v>#N/A</v>
      </c>
      <c r="N218" s="69" t="e">
        <f t="shared" si="74"/>
        <v>#N/A</v>
      </c>
      <c r="O218" s="85" t="e">
        <f t="shared" si="75"/>
        <v>#N/A</v>
      </c>
      <c r="P218" s="60"/>
      <c r="Q218" s="85">
        <f t="shared" si="76"/>
        <v>4.72</v>
      </c>
      <c r="R218" s="85">
        <f t="shared" si="77"/>
        <v>4.72</v>
      </c>
      <c r="S218" s="85">
        <f>Summary!E218</f>
        <v>0</v>
      </c>
      <c r="T218" s="70"/>
      <c r="U218" s="22">
        <f t="shared" si="78"/>
        <v>30</v>
      </c>
      <c r="V218" s="71">
        <f t="shared" si="79"/>
        <v>43405</v>
      </c>
      <c r="W218" s="22">
        <f t="shared" ca="1" si="80"/>
        <v>6343</v>
      </c>
      <c r="X218" s="68">
        <f>VLOOKUP($A218,[0]!Table,MATCH(X$4,[0]!Curves,0))</f>
        <v>6.5287397002400396E-2</v>
      </c>
      <c r="Y218" s="72">
        <f t="shared" ca="1" si="81"/>
        <v>0.32769214375645472</v>
      </c>
      <c r="Z218" s="22">
        <f t="shared" si="82"/>
        <v>0</v>
      </c>
      <c r="AA218" s="22">
        <f t="shared" si="83"/>
        <v>0</v>
      </c>
      <c r="AB218" s="73"/>
      <c r="AC218" s="62">
        <f t="shared" ca="1" si="84"/>
        <v>0</v>
      </c>
      <c r="AE218" s="62">
        <f t="shared" ca="1" si="86"/>
        <v>0</v>
      </c>
      <c r="AF218" s="62">
        <f t="shared" ca="1" si="87"/>
        <v>0</v>
      </c>
      <c r="AG218" s="62">
        <f t="shared" ca="1" si="88"/>
        <v>0</v>
      </c>
    </row>
    <row r="219" spans="1:33" ht="12" customHeight="1">
      <c r="A219" s="65">
        <f t="shared" si="85"/>
        <v>43435</v>
      </c>
      <c r="B219" s="66">
        <f>Summary!D219</f>
        <v>0</v>
      </c>
      <c r="C219" s="74"/>
      <c r="D219" s="67">
        <f t="shared" si="67"/>
        <v>0</v>
      </c>
      <c r="E219" s="56">
        <f t="shared" si="68"/>
        <v>0</v>
      </c>
      <c r="F219" s="56">
        <f t="shared" ca="1" si="69"/>
        <v>0</v>
      </c>
      <c r="G219" s="68">
        <f>VLOOKUP($A219,[0]!Table,MATCH(G$4,[0]!Curves,0))</f>
        <v>4.8600000000000003</v>
      </c>
      <c r="H219" s="69">
        <f t="shared" si="70"/>
        <v>4.8600000000000003</v>
      </c>
      <c r="I219" s="68">
        <f t="shared" si="71"/>
        <v>4.8600000000000003</v>
      </c>
      <c r="J219" s="68">
        <v>0</v>
      </c>
      <c r="K219" s="69">
        <f t="shared" si="72"/>
        <v>0</v>
      </c>
      <c r="L219" s="85">
        <f t="shared" si="73"/>
        <v>0</v>
      </c>
      <c r="M219" s="68" t="e">
        <f>VLOOKUP($A219,[0]!Table,MATCH(M$4,[0]!Curves,0))</f>
        <v>#N/A</v>
      </c>
      <c r="N219" s="69" t="e">
        <f t="shared" si="74"/>
        <v>#N/A</v>
      </c>
      <c r="O219" s="85" t="e">
        <f t="shared" si="75"/>
        <v>#N/A</v>
      </c>
      <c r="P219" s="60"/>
      <c r="Q219" s="85">
        <f t="shared" si="76"/>
        <v>4.8600000000000003</v>
      </c>
      <c r="R219" s="85">
        <f t="shared" si="77"/>
        <v>4.8600000000000003</v>
      </c>
      <c r="S219" s="85">
        <f>Summary!E219</f>
        <v>0</v>
      </c>
      <c r="T219" s="70"/>
      <c r="U219" s="22">
        <f t="shared" si="78"/>
        <v>31</v>
      </c>
      <c r="V219" s="71">
        <f t="shared" si="79"/>
        <v>43435</v>
      </c>
      <c r="W219" s="22">
        <f t="shared" ca="1" si="80"/>
        <v>6373</v>
      </c>
      <c r="X219" s="68">
        <f>VLOOKUP($A219,[0]!Table,MATCH(X$4,[0]!Curves,0))</f>
        <v>6.5328901790672897E-2</v>
      </c>
      <c r="Y219" s="72">
        <f t="shared" ca="1" si="81"/>
        <v>0.32573903126821246</v>
      </c>
      <c r="Z219" s="22">
        <f t="shared" si="82"/>
        <v>0</v>
      </c>
      <c r="AA219" s="22">
        <f t="shared" si="83"/>
        <v>0</v>
      </c>
      <c r="AB219" s="73"/>
      <c r="AC219" s="62">
        <f t="shared" ca="1" si="84"/>
        <v>0</v>
      </c>
      <c r="AE219" s="62">
        <f t="shared" ca="1" si="86"/>
        <v>0</v>
      </c>
      <c r="AF219" s="62">
        <f t="shared" ca="1" si="87"/>
        <v>0</v>
      </c>
      <c r="AG219" s="62">
        <f t="shared" ca="1" si="88"/>
        <v>0</v>
      </c>
    </row>
    <row r="220" spans="1:33" ht="12" customHeight="1">
      <c r="A220" s="65">
        <f t="shared" si="85"/>
        <v>43466</v>
      </c>
      <c r="B220" s="66">
        <f>Summary!D220</f>
        <v>0</v>
      </c>
      <c r="C220" s="74"/>
      <c r="D220" s="67">
        <f t="shared" si="67"/>
        <v>0</v>
      </c>
      <c r="E220" s="56">
        <f t="shared" si="68"/>
        <v>0</v>
      </c>
      <c r="F220" s="56">
        <f t="shared" ca="1" si="69"/>
        <v>0</v>
      </c>
      <c r="G220" s="68">
        <f>VLOOKUP($A220,[0]!Table,MATCH(G$4,[0]!Curves,0))</f>
        <v>4.9850000000000003</v>
      </c>
      <c r="H220" s="69">
        <f t="shared" si="70"/>
        <v>4.9850000000000003</v>
      </c>
      <c r="I220" s="68">
        <f t="shared" si="71"/>
        <v>4.9850000000000003</v>
      </c>
      <c r="J220" s="68">
        <v>0</v>
      </c>
      <c r="K220" s="69">
        <f t="shared" si="72"/>
        <v>0</v>
      </c>
      <c r="L220" s="85">
        <f t="shared" si="73"/>
        <v>0</v>
      </c>
      <c r="M220" s="68" t="e">
        <f>VLOOKUP($A220,[0]!Table,MATCH(M$4,[0]!Curves,0))</f>
        <v>#N/A</v>
      </c>
      <c r="N220" s="69" t="e">
        <f t="shared" si="74"/>
        <v>#N/A</v>
      </c>
      <c r="O220" s="85" t="e">
        <f t="shared" si="75"/>
        <v>#N/A</v>
      </c>
      <c r="P220" s="60"/>
      <c r="Q220" s="85">
        <f t="shared" si="76"/>
        <v>4.9850000000000003</v>
      </c>
      <c r="R220" s="85">
        <f t="shared" si="77"/>
        <v>4.9850000000000003</v>
      </c>
      <c r="S220" s="85">
        <f>Summary!E220</f>
        <v>0</v>
      </c>
      <c r="T220" s="70"/>
      <c r="U220" s="22">
        <f t="shared" si="78"/>
        <v>31</v>
      </c>
      <c r="V220" s="71">
        <f t="shared" si="79"/>
        <v>43466</v>
      </c>
      <c r="W220" s="22">
        <f t="shared" ca="1" si="80"/>
        <v>6404</v>
      </c>
      <c r="X220" s="68">
        <f>VLOOKUP($A220,[0]!Table,MATCH(X$4,[0]!Curves,0))</f>
        <v>6.5371790072486807E-2</v>
      </c>
      <c r="Y220" s="72">
        <f t="shared" ca="1" si="81"/>
        <v>0.32373080302012391</v>
      </c>
      <c r="Z220" s="22">
        <f t="shared" si="82"/>
        <v>0</v>
      </c>
      <c r="AA220" s="22">
        <f t="shared" si="83"/>
        <v>0</v>
      </c>
      <c r="AB220" s="73"/>
      <c r="AC220" s="62">
        <f t="shared" ca="1" si="84"/>
        <v>0</v>
      </c>
      <c r="AE220" s="62">
        <f t="shared" ca="1" si="86"/>
        <v>0</v>
      </c>
      <c r="AF220" s="62">
        <f t="shared" ca="1" si="87"/>
        <v>0</v>
      </c>
      <c r="AG220" s="62">
        <f t="shared" ca="1" si="88"/>
        <v>0</v>
      </c>
    </row>
    <row r="221" spans="1:33" ht="12" customHeight="1">
      <c r="A221" s="65">
        <f t="shared" si="85"/>
        <v>43497</v>
      </c>
      <c r="B221" s="66">
        <f>Summary!D221</f>
        <v>0</v>
      </c>
      <c r="C221" s="74"/>
      <c r="D221" s="67">
        <f t="shared" si="67"/>
        <v>0</v>
      </c>
      <c r="E221" s="56">
        <f t="shared" si="68"/>
        <v>0</v>
      </c>
      <c r="F221" s="56">
        <f t="shared" ca="1" si="69"/>
        <v>0</v>
      </c>
      <c r="G221" s="68">
        <f>VLOOKUP($A221,[0]!Table,MATCH(G$4,[0]!Curves,0))</f>
        <v>4.867</v>
      </c>
      <c r="H221" s="69">
        <f t="shared" si="70"/>
        <v>4.867</v>
      </c>
      <c r="I221" s="68">
        <f t="shared" si="71"/>
        <v>4.867</v>
      </c>
      <c r="J221" s="68">
        <v>0</v>
      </c>
      <c r="K221" s="69">
        <f t="shared" si="72"/>
        <v>0</v>
      </c>
      <c r="L221" s="85">
        <f t="shared" si="73"/>
        <v>0</v>
      </c>
      <c r="M221" s="68" t="e">
        <f>VLOOKUP($A221,[0]!Table,MATCH(M$4,[0]!Curves,0))</f>
        <v>#N/A</v>
      </c>
      <c r="N221" s="69" t="e">
        <f t="shared" si="74"/>
        <v>#N/A</v>
      </c>
      <c r="O221" s="85" t="e">
        <f t="shared" si="75"/>
        <v>#N/A</v>
      </c>
      <c r="P221" s="60"/>
      <c r="Q221" s="85">
        <f t="shared" si="76"/>
        <v>4.867</v>
      </c>
      <c r="R221" s="85">
        <f t="shared" si="77"/>
        <v>4.867</v>
      </c>
      <c r="S221" s="85">
        <f>Summary!E221</f>
        <v>0</v>
      </c>
      <c r="T221" s="70"/>
      <c r="U221" s="22">
        <f t="shared" si="78"/>
        <v>28</v>
      </c>
      <c r="V221" s="71">
        <f t="shared" si="79"/>
        <v>43497</v>
      </c>
      <c r="W221" s="22">
        <f t="shared" ca="1" si="80"/>
        <v>6435</v>
      </c>
      <c r="X221" s="68">
        <f>VLOOKUP($A221,[0]!Table,MATCH(X$4,[0]!Curves,0))</f>
        <v>6.5414678354911007E-2</v>
      </c>
      <c r="Y221" s="72">
        <f t="shared" ca="1" si="81"/>
        <v>0.32173269251780762</v>
      </c>
      <c r="Z221" s="22">
        <f t="shared" si="82"/>
        <v>0</v>
      </c>
      <c r="AA221" s="22">
        <f t="shared" si="83"/>
        <v>0</v>
      </c>
      <c r="AB221" s="73"/>
      <c r="AC221" s="62">
        <f t="shared" ca="1" si="84"/>
        <v>0</v>
      </c>
      <c r="AE221" s="62">
        <f t="shared" ca="1" si="86"/>
        <v>0</v>
      </c>
      <c r="AF221" s="62">
        <f t="shared" ca="1" si="87"/>
        <v>0</v>
      </c>
      <c r="AG221" s="62">
        <f t="shared" ca="1" si="88"/>
        <v>0</v>
      </c>
    </row>
    <row r="222" spans="1:33" ht="12" customHeight="1">
      <c r="A222" s="65">
        <f t="shared" si="85"/>
        <v>43525</v>
      </c>
      <c r="B222" s="66">
        <f>Summary!D222</f>
        <v>0</v>
      </c>
      <c r="C222" s="74"/>
      <c r="D222" s="67">
        <f t="shared" si="67"/>
        <v>0</v>
      </c>
      <c r="E222" s="56">
        <f t="shared" si="68"/>
        <v>0</v>
      </c>
      <c r="F222" s="56">
        <f t="shared" ca="1" si="69"/>
        <v>0</v>
      </c>
      <c r="G222" s="68">
        <f>VLOOKUP($A222,[0]!Table,MATCH(G$4,[0]!Curves,0))</f>
        <v>4.734</v>
      </c>
      <c r="H222" s="69">
        <f t="shared" si="70"/>
        <v>4.734</v>
      </c>
      <c r="I222" s="68">
        <f t="shared" si="71"/>
        <v>4.734</v>
      </c>
      <c r="J222" s="68">
        <v>0</v>
      </c>
      <c r="K222" s="69">
        <f t="shared" si="72"/>
        <v>0</v>
      </c>
      <c r="L222" s="85">
        <f t="shared" si="73"/>
        <v>0</v>
      </c>
      <c r="M222" s="68" t="e">
        <f>VLOOKUP($A222,[0]!Table,MATCH(M$4,[0]!Curves,0))</f>
        <v>#N/A</v>
      </c>
      <c r="N222" s="69" t="e">
        <f t="shared" si="74"/>
        <v>#N/A</v>
      </c>
      <c r="O222" s="85" t="e">
        <f t="shared" si="75"/>
        <v>#N/A</v>
      </c>
      <c r="P222" s="60"/>
      <c r="Q222" s="85">
        <f t="shared" si="76"/>
        <v>4.734</v>
      </c>
      <c r="R222" s="85">
        <f t="shared" si="77"/>
        <v>4.734</v>
      </c>
      <c r="S222" s="85">
        <f>Summary!E222</f>
        <v>0</v>
      </c>
      <c r="T222" s="70"/>
      <c r="U222" s="22">
        <f t="shared" si="78"/>
        <v>31</v>
      </c>
      <c r="V222" s="71">
        <f t="shared" si="79"/>
        <v>43525</v>
      </c>
      <c r="W222" s="22">
        <f t="shared" ca="1" si="80"/>
        <v>6463</v>
      </c>
      <c r="X222" s="68">
        <f>VLOOKUP($A222,[0]!Table,MATCH(X$4,[0]!Curves,0))</f>
        <v>6.5453416158914604E-2</v>
      </c>
      <c r="Y222" s="72">
        <f t="shared" ca="1" si="81"/>
        <v>0.3199366153915657</v>
      </c>
      <c r="Z222" s="22">
        <f t="shared" si="82"/>
        <v>0</v>
      </c>
      <c r="AA222" s="22">
        <f t="shared" si="83"/>
        <v>0</v>
      </c>
      <c r="AB222" s="73"/>
      <c r="AC222" s="62">
        <f t="shared" ca="1" si="84"/>
        <v>0</v>
      </c>
      <c r="AE222" s="62">
        <f t="shared" ca="1" si="86"/>
        <v>0</v>
      </c>
      <c r="AF222" s="62">
        <f t="shared" ca="1" si="87"/>
        <v>0</v>
      </c>
      <c r="AG222" s="62">
        <f t="shared" ca="1" si="88"/>
        <v>0</v>
      </c>
    </row>
    <row r="223" spans="1:33" ht="12" customHeight="1">
      <c r="A223" s="65">
        <f t="shared" si="85"/>
        <v>43556</v>
      </c>
      <c r="B223" s="66">
        <f>Summary!D223</f>
        <v>0</v>
      </c>
      <c r="C223" s="74"/>
      <c r="D223" s="67">
        <f t="shared" si="67"/>
        <v>0</v>
      </c>
      <c r="E223" s="56">
        <f t="shared" si="68"/>
        <v>0</v>
      </c>
      <c r="F223" s="56">
        <f t="shared" ca="1" si="69"/>
        <v>0</v>
      </c>
      <c r="G223" s="68">
        <f>VLOOKUP($A223,[0]!Table,MATCH(G$4,[0]!Curves,0))</f>
        <v>4.5140000000000002</v>
      </c>
      <c r="H223" s="69">
        <f t="shared" si="70"/>
        <v>4.5140000000000002</v>
      </c>
      <c r="I223" s="68">
        <f t="shared" si="71"/>
        <v>4.5140000000000002</v>
      </c>
      <c r="J223" s="68">
        <v>0</v>
      </c>
      <c r="K223" s="69">
        <f t="shared" si="72"/>
        <v>0</v>
      </c>
      <c r="L223" s="85">
        <f t="shared" si="73"/>
        <v>0</v>
      </c>
      <c r="M223" s="68" t="e">
        <f>VLOOKUP($A223,[0]!Table,MATCH(M$4,[0]!Curves,0))</f>
        <v>#N/A</v>
      </c>
      <c r="N223" s="69" t="e">
        <f t="shared" si="74"/>
        <v>#N/A</v>
      </c>
      <c r="O223" s="85" t="e">
        <f t="shared" si="75"/>
        <v>#N/A</v>
      </c>
      <c r="P223" s="60"/>
      <c r="Q223" s="85">
        <f t="shared" si="76"/>
        <v>4.5140000000000002</v>
      </c>
      <c r="R223" s="85">
        <f t="shared" si="77"/>
        <v>4.5140000000000002</v>
      </c>
      <c r="S223" s="85">
        <f>Summary!E223</f>
        <v>0</v>
      </c>
      <c r="T223" s="70"/>
      <c r="U223" s="22">
        <f t="shared" si="78"/>
        <v>30</v>
      </c>
      <c r="V223" s="71">
        <f t="shared" si="79"/>
        <v>43556</v>
      </c>
      <c r="W223" s="22">
        <f t="shared" ca="1" si="80"/>
        <v>6494</v>
      </c>
      <c r="X223" s="68">
        <f>VLOOKUP($A223,[0]!Table,MATCH(X$4,[0]!Curves,0))</f>
        <v>6.5496304442498807E-2</v>
      </c>
      <c r="Y223" s="72">
        <f t="shared" ca="1" si="81"/>
        <v>0.31795766633398326</v>
      </c>
      <c r="Z223" s="22">
        <f t="shared" si="82"/>
        <v>0</v>
      </c>
      <c r="AA223" s="22">
        <f t="shared" si="83"/>
        <v>0</v>
      </c>
      <c r="AB223" s="73"/>
      <c r="AC223" s="62">
        <f t="shared" ca="1" si="84"/>
        <v>0</v>
      </c>
      <c r="AE223" s="62">
        <f t="shared" ca="1" si="86"/>
        <v>0</v>
      </c>
      <c r="AF223" s="62">
        <f t="shared" ca="1" si="87"/>
        <v>0</v>
      </c>
      <c r="AG223" s="62">
        <f t="shared" ca="1" si="88"/>
        <v>0</v>
      </c>
    </row>
    <row r="224" spans="1:33" ht="12" customHeight="1">
      <c r="A224" s="65">
        <f t="shared" si="85"/>
        <v>43586</v>
      </c>
      <c r="B224" s="66">
        <f>Summary!D224</f>
        <v>0</v>
      </c>
      <c r="C224" s="74"/>
      <c r="D224" s="67">
        <f t="shared" si="67"/>
        <v>0</v>
      </c>
      <c r="E224" s="56">
        <f t="shared" si="68"/>
        <v>0</v>
      </c>
      <c r="F224" s="56">
        <f t="shared" ca="1" si="69"/>
        <v>0</v>
      </c>
      <c r="G224" s="68">
        <f>VLOOKUP($A224,[0]!Table,MATCH(G$4,[0]!Curves,0))</f>
        <v>4.5040000000000004</v>
      </c>
      <c r="H224" s="69">
        <f t="shared" si="70"/>
        <v>4.5040000000000004</v>
      </c>
      <c r="I224" s="68">
        <f t="shared" si="71"/>
        <v>4.5040000000000004</v>
      </c>
      <c r="J224" s="68">
        <v>0</v>
      </c>
      <c r="K224" s="69">
        <f t="shared" si="72"/>
        <v>0</v>
      </c>
      <c r="L224" s="85">
        <f t="shared" si="73"/>
        <v>0</v>
      </c>
      <c r="M224" s="68" t="e">
        <f>VLOOKUP($A224,[0]!Table,MATCH(M$4,[0]!Curves,0))</f>
        <v>#N/A</v>
      </c>
      <c r="N224" s="69" t="e">
        <f t="shared" si="74"/>
        <v>#N/A</v>
      </c>
      <c r="O224" s="85" t="e">
        <f t="shared" si="75"/>
        <v>#N/A</v>
      </c>
      <c r="P224" s="60"/>
      <c r="Q224" s="85">
        <f t="shared" si="76"/>
        <v>4.5040000000000004</v>
      </c>
      <c r="R224" s="85">
        <f t="shared" si="77"/>
        <v>4.5040000000000004</v>
      </c>
      <c r="S224" s="85">
        <f>Summary!E224</f>
        <v>0</v>
      </c>
      <c r="T224" s="70"/>
      <c r="U224" s="22">
        <f t="shared" si="78"/>
        <v>31</v>
      </c>
      <c r="V224" s="71">
        <f t="shared" si="79"/>
        <v>43586</v>
      </c>
      <c r="W224" s="22">
        <f t="shared" ca="1" si="80"/>
        <v>6524</v>
      </c>
      <c r="X224" s="68">
        <f>VLOOKUP($A224,[0]!Table,MATCH(X$4,[0]!Curves,0))</f>
        <v>6.5537809233644495E-2</v>
      </c>
      <c r="Y224" s="72">
        <f t="shared" ca="1" si="81"/>
        <v>0.31605209317256189</v>
      </c>
      <c r="Z224" s="22">
        <f t="shared" si="82"/>
        <v>0</v>
      </c>
      <c r="AA224" s="22">
        <f t="shared" si="83"/>
        <v>0</v>
      </c>
      <c r="AB224" s="73"/>
      <c r="AC224" s="62">
        <f t="shared" ca="1" si="84"/>
        <v>0</v>
      </c>
      <c r="AE224" s="62">
        <f t="shared" ca="1" si="86"/>
        <v>0</v>
      </c>
      <c r="AF224" s="62">
        <f t="shared" ca="1" si="87"/>
        <v>0</v>
      </c>
      <c r="AG224" s="62">
        <f t="shared" ca="1" si="88"/>
        <v>0</v>
      </c>
    </row>
    <row r="225" spans="1:33" ht="12" customHeight="1">
      <c r="A225" s="65">
        <f t="shared" si="85"/>
        <v>43617</v>
      </c>
      <c r="B225" s="66">
        <f>Summary!D225</f>
        <v>0</v>
      </c>
      <c r="C225" s="74"/>
      <c r="D225" s="67">
        <f t="shared" si="67"/>
        <v>0</v>
      </c>
      <c r="E225" s="56">
        <f t="shared" si="68"/>
        <v>0</v>
      </c>
      <c r="F225" s="56">
        <f t="shared" ca="1" si="69"/>
        <v>0</v>
      </c>
      <c r="G225" s="68">
        <f>VLOOKUP($A225,[0]!Table,MATCH(G$4,[0]!Curves,0))</f>
        <v>4.54</v>
      </c>
      <c r="H225" s="69">
        <f t="shared" si="70"/>
        <v>4.54</v>
      </c>
      <c r="I225" s="68">
        <f t="shared" si="71"/>
        <v>4.54</v>
      </c>
      <c r="J225" s="68">
        <v>0</v>
      </c>
      <c r="K225" s="69">
        <f t="shared" si="72"/>
        <v>0</v>
      </c>
      <c r="L225" s="85">
        <f t="shared" si="73"/>
        <v>0</v>
      </c>
      <c r="M225" s="68" t="e">
        <f>VLOOKUP($A225,[0]!Table,MATCH(M$4,[0]!Curves,0))</f>
        <v>#N/A</v>
      </c>
      <c r="N225" s="69" t="e">
        <f t="shared" si="74"/>
        <v>#N/A</v>
      </c>
      <c r="O225" s="85" t="e">
        <f t="shared" si="75"/>
        <v>#N/A</v>
      </c>
      <c r="P225" s="60"/>
      <c r="Q225" s="85">
        <f t="shared" si="76"/>
        <v>4.54</v>
      </c>
      <c r="R225" s="85">
        <f t="shared" si="77"/>
        <v>4.54</v>
      </c>
      <c r="S225" s="85">
        <f>Summary!E225</f>
        <v>0</v>
      </c>
      <c r="T225" s="70"/>
      <c r="U225" s="22">
        <f t="shared" si="78"/>
        <v>30</v>
      </c>
      <c r="V225" s="71">
        <f t="shared" si="79"/>
        <v>43617</v>
      </c>
      <c r="W225" s="22">
        <f t="shared" ca="1" si="80"/>
        <v>6555</v>
      </c>
      <c r="X225" s="68">
        <f>VLOOKUP($A225,[0]!Table,MATCH(X$4,[0]!Curves,0))</f>
        <v>6.5580697518428099E-2</v>
      </c>
      <c r="Y225" s="72">
        <f t="shared" ca="1" si="81"/>
        <v>0.31409282425989576</v>
      </c>
      <c r="Z225" s="22">
        <f t="shared" si="82"/>
        <v>0</v>
      </c>
      <c r="AA225" s="22">
        <f t="shared" si="83"/>
        <v>0</v>
      </c>
      <c r="AB225" s="73"/>
      <c r="AC225" s="62">
        <f t="shared" ca="1" si="84"/>
        <v>0</v>
      </c>
      <c r="AE225" s="62">
        <f t="shared" ca="1" si="86"/>
        <v>0</v>
      </c>
      <c r="AF225" s="62">
        <f t="shared" ca="1" si="87"/>
        <v>0</v>
      </c>
      <c r="AG225" s="62">
        <f t="shared" ca="1" si="88"/>
        <v>0</v>
      </c>
    </row>
    <row r="226" spans="1:33" ht="12" customHeight="1">
      <c r="A226" s="65">
        <f t="shared" si="85"/>
        <v>43647</v>
      </c>
      <c r="B226" s="66">
        <f>Summary!D226</f>
        <v>0</v>
      </c>
      <c r="C226" s="74"/>
      <c r="D226" s="67">
        <f t="shared" si="67"/>
        <v>0</v>
      </c>
      <c r="E226" s="56">
        <f t="shared" si="68"/>
        <v>0</v>
      </c>
      <c r="F226" s="56">
        <f t="shared" ca="1" si="69"/>
        <v>0</v>
      </c>
      <c r="G226" s="68">
        <f>VLOOKUP($A226,[0]!Table,MATCH(G$4,[0]!Curves,0))</f>
        <v>4.5720000000000001</v>
      </c>
      <c r="H226" s="69">
        <f t="shared" si="70"/>
        <v>4.5720000000000001</v>
      </c>
      <c r="I226" s="68">
        <f t="shared" si="71"/>
        <v>4.5720000000000001</v>
      </c>
      <c r="J226" s="68">
        <v>0</v>
      </c>
      <c r="K226" s="69">
        <f t="shared" si="72"/>
        <v>0</v>
      </c>
      <c r="L226" s="85">
        <f t="shared" si="73"/>
        <v>0</v>
      </c>
      <c r="M226" s="68" t="e">
        <f>VLOOKUP($A226,[0]!Table,MATCH(M$4,[0]!Curves,0))</f>
        <v>#N/A</v>
      </c>
      <c r="N226" s="69" t="e">
        <f t="shared" si="74"/>
        <v>#N/A</v>
      </c>
      <c r="O226" s="85" t="e">
        <f t="shared" si="75"/>
        <v>#N/A</v>
      </c>
      <c r="P226" s="60"/>
      <c r="Q226" s="85">
        <f t="shared" si="76"/>
        <v>4.5720000000000001</v>
      </c>
      <c r="R226" s="85">
        <f t="shared" si="77"/>
        <v>4.5720000000000001</v>
      </c>
      <c r="S226" s="85">
        <f>Summary!E226</f>
        <v>0</v>
      </c>
      <c r="T226" s="70"/>
      <c r="U226" s="22">
        <f t="shared" si="78"/>
        <v>31</v>
      </c>
      <c r="V226" s="71">
        <f t="shared" si="79"/>
        <v>43647</v>
      </c>
      <c r="W226" s="22">
        <f t="shared" ca="1" si="80"/>
        <v>6585</v>
      </c>
      <c r="X226" s="68">
        <f>VLOOKUP($A226,[0]!Table,MATCH(X$4,[0]!Curves,0))</f>
        <v>6.5622202310734207E-2</v>
      </c>
      <c r="Y226" s="72">
        <f t="shared" ca="1" si="81"/>
        <v>0.31220623203704045</v>
      </c>
      <c r="Z226" s="22">
        <f t="shared" si="82"/>
        <v>0</v>
      </c>
      <c r="AA226" s="22">
        <f t="shared" si="83"/>
        <v>0</v>
      </c>
      <c r="AB226" s="73"/>
      <c r="AC226" s="62">
        <f t="shared" ca="1" si="84"/>
        <v>0</v>
      </c>
      <c r="AE226" s="62">
        <f t="shared" ca="1" si="86"/>
        <v>0</v>
      </c>
      <c r="AF226" s="62">
        <f t="shared" ca="1" si="87"/>
        <v>0</v>
      </c>
      <c r="AG226" s="62">
        <f t="shared" ca="1" si="88"/>
        <v>0</v>
      </c>
    </row>
    <row r="227" spans="1:33" ht="12" customHeight="1">
      <c r="A227" s="65">
        <f t="shared" si="85"/>
        <v>43678</v>
      </c>
      <c r="B227" s="66">
        <f>Summary!D227</f>
        <v>0</v>
      </c>
      <c r="C227" s="74"/>
      <c r="D227" s="67">
        <f t="shared" si="67"/>
        <v>0</v>
      </c>
      <c r="E227" s="56">
        <f t="shared" si="68"/>
        <v>0</v>
      </c>
      <c r="F227" s="56">
        <f t="shared" ca="1" si="69"/>
        <v>0</v>
      </c>
      <c r="G227" s="68">
        <f>VLOOKUP($A227,[0]!Table,MATCH(G$4,[0]!Curves,0))</f>
        <v>4.6210000000000004</v>
      </c>
      <c r="H227" s="69">
        <f t="shared" si="70"/>
        <v>4.6210000000000004</v>
      </c>
      <c r="I227" s="68">
        <f t="shared" si="71"/>
        <v>4.6210000000000004</v>
      </c>
      <c r="J227" s="68">
        <v>0</v>
      </c>
      <c r="K227" s="69">
        <f t="shared" si="72"/>
        <v>0</v>
      </c>
      <c r="L227" s="85">
        <f t="shared" si="73"/>
        <v>0</v>
      </c>
      <c r="M227" s="68" t="e">
        <f>VLOOKUP($A227,[0]!Table,MATCH(M$4,[0]!Curves,0))</f>
        <v>#N/A</v>
      </c>
      <c r="N227" s="69" t="e">
        <f t="shared" si="74"/>
        <v>#N/A</v>
      </c>
      <c r="O227" s="85" t="e">
        <f t="shared" si="75"/>
        <v>#N/A</v>
      </c>
      <c r="P227" s="60"/>
      <c r="Q227" s="85">
        <f t="shared" si="76"/>
        <v>4.6210000000000004</v>
      </c>
      <c r="R227" s="85">
        <f t="shared" si="77"/>
        <v>4.6210000000000004</v>
      </c>
      <c r="S227" s="85">
        <f>Summary!E227</f>
        <v>0</v>
      </c>
      <c r="T227" s="70"/>
      <c r="U227" s="22">
        <f t="shared" si="78"/>
        <v>31</v>
      </c>
      <c r="V227" s="71">
        <f t="shared" si="79"/>
        <v>43678</v>
      </c>
      <c r="W227" s="22">
        <f t="shared" ca="1" si="80"/>
        <v>6616</v>
      </c>
      <c r="X227" s="68">
        <f>VLOOKUP($A227,[0]!Table,MATCH(X$4,[0]!Curves,0))</f>
        <v>6.5665090596717296E-2</v>
      </c>
      <c r="Y227" s="72">
        <f t="shared" ca="1" si="81"/>
        <v>0.31026651025633117</v>
      </c>
      <c r="Z227" s="22">
        <f t="shared" si="82"/>
        <v>0</v>
      </c>
      <c r="AA227" s="22">
        <f t="shared" si="83"/>
        <v>0</v>
      </c>
      <c r="AB227" s="73"/>
      <c r="AC227" s="62">
        <f t="shared" ca="1" si="84"/>
        <v>0</v>
      </c>
      <c r="AE227" s="62">
        <f t="shared" ca="1" si="86"/>
        <v>0</v>
      </c>
      <c r="AF227" s="62">
        <f t="shared" ca="1" si="87"/>
        <v>0</v>
      </c>
      <c r="AG227" s="62">
        <f t="shared" ca="1" si="88"/>
        <v>0</v>
      </c>
    </row>
    <row r="228" spans="1:33" ht="12" customHeight="1">
      <c r="A228" s="65">
        <f t="shared" si="85"/>
        <v>43709</v>
      </c>
      <c r="B228" s="66">
        <f>Summary!D228</f>
        <v>0</v>
      </c>
      <c r="C228" s="74"/>
      <c r="D228" s="67">
        <f t="shared" si="67"/>
        <v>0</v>
      </c>
      <c r="E228" s="56">
        <f t="shared" si="68"/>
        <v>0</v>
      </c>
      <c r="F228" s="56">
        <f t="shared" ca="1" si="69"/>
        <v>0</v>
      </c>
      <c r="G228" s="68">
        <f>VLOOKUP($A228,[0]!Table,MATCH(G$4,[0]!Curves,0))</f>
        <v>4.6360000000000001</v>
      </c>
      <c r="H228" s="69">
        <f t="shared" si="70"/>
        <v>4.6360000000000001</v>
      </c>
      <c r="I228" s="68">
        <f t="shared" si="71"/>
        <v>4.6360000000000001</v>
      </c>
      <c r="J228" s="68">
        <v>0</v>
      </c>
      <c r="K228" s="69">
        <f t="shared" si="72"/>
        <v>0</v>
      </c>
      <c r="L228" s="85">
        <f t="shared" si="73"/>
        <v>0</v>
      </c>
      <c r="M228" s="68" t="e">
        <f>VLOOKUP($A228,[0]!Table,MATCH(M$4,[0]!Curves,0))</f>
        <v>#N/A</v>
      </c>
      <c r="N228" s="69" t="e">
        <f t="shared" si="74"/>
        <v>#N/A</v>
      </c>
      <c r="O228" s="85" t="e">
        <f t="shared" si="75"/>
        <v>#N/A</v>
      </c>
      <c r="P228" s="60"/>
      <c r="Q228" s="85">
        <f t="shared" si="76"/>
        <v>4.6360000000000001</v>
      </c>
      <c r="R228" s="85">
        <f t="shared" si="77"/>
        <v>4.6360000000000001</v>
      </c>
      <c r="S228" s="85">
        <f>Summary!E228</f>
        <v>0</v>
      </c>
      <c r="T228" s="70"/>
      <c r="U228" s="22">
        <f t="shared" si="78"/>
        <v>30</v>
      </c>
      <c r="V228" s="71">
        <f t="shared" si="79"/>
        <v>43709</v>
      </c>
      <c r="W228" s="22">
        <f t="shared" ca="1" si="80"/>
        <v>6647</v>
      </c>
      <c r="X228" s="68">
        <f>VLOOKUP($A228,[0]!Table,MATCH(X$4,[0]!Curves,0))</f>
        <v>6.5707978883309301E-2</v>
      </c>
      <c r="Y228" s="72">
        <f t="shared" ca="1" si="81"/>
        <v>0.30833667129604092</v>
      </c>
      <c r="Z228" s="22">
        <f t="shared" si="82"/>
        <v>0</v>
      </c>
      <c r="AA228" s="22">
        <f t="shared" si="83"/>
        <v>0</v>
      </c>
      <c r="AB228" s="73"/>
      <c r="AC228" s="62">
        <f t="shared" ca="1" si="84"/>
        <v>0</v>
      </c>
      <c r="AE228" s="62">
        <f t="shared" ca="1" si="86"/>
        <v>0</v>
      </c>
      <c r="AF228" s="62">
        <f t="shared" ca="1" si="87"/>
        <v>0</v>
      </c>
      <c r="AG228" s="62">
        <f t="shared" ca="1" si="88"/>
        <v>0</v>
      </c>
    </row>
    <row r="229" spans="1:33" ht="12" customHeight="1">
      <c r="A229" s="65">
        <f t="shared" si="85"/>
        <v>43739</v>
      </c>
      <c r="B229" s="66">
        <f>Summary!D229</f>
        <v>0</v>
      </c>
      <c r="C229" s="74"/>
      <c r="D229" s="67">
        <f t="shared" si="67"/>
        <v>0</v>
      </c>
      <c r="E229" s="56">
        <f t="shared" si="68"/>
        <v>0</v>
      </c>
      <c r="F229" s="56">
        <f t="shared" ca="1" si="69"/>
        <v>0</v>
      </c>
      <c r="G229" s="68">
        <f>VLOOKUP($A229,[0]!Table,MATCH(G$4,[0]!Curves,0))</f>
        <v>4.665</v>
      </c>
      <c r="H229" s="69">
        <f t="shared" si="70"/>
        <v>4.665</v>
      </c>
      <c r="I229" s="68">
        <f t="shared" si="71"/>
        <v>4.665</v>
      </c>
      <c r="J229" s="68">
        <v>0</v>
      </c>
      <c r="K229" s="69">
        <f t="shared" si="72"/>
        <v>0</v>
      </c>
      <c r="L229" s="85">
        <f t="shared" si="73"/>
        <v>0</v>
      </c>
      <c r="M229" s="68" t="e">
        <f>VLOOKUP($A229,[0]!Table,MATCH(M$4,[0]!Curves,0))</f>
        <v>#N/A</v>
      </c>
      <c r="N229" s="69" t="e">
        <f t="shared" si="74"/>
        <v>#N/A</v>
      </c>
      <c r="O229" s="85" t="e">
        <f t="shared" si="75"/>
        <v>#N/A</v>
      </c>
      <c r="P229" s="60"/>
      <c r="Q229" s="85">
        <f t="shared" si="76"/>
        <v>4.665</v>
      </c>
      <c r="R229" s="85">
        <f t="shared" si="77"/>
        <v>4.665</v>
      </c>
      <c r="S229" s="85">
        <f>Summary!E229</f>
        <v>0</v>
      </c>
      <c r="T229" s="70"/>
      <c r="U229" s="22">
        <f t="shared" si="78"/>
        <v>31</v>
      </c>
      <c r="V229" s="71">
        <f t="shared" si="79"/>
        <v>43739</v>
      </c>
      <c r="W229" s="22">
        <f t="shared" ca="1" si="80"/>
        <v>6677</v>
      </c>
      <c r="X229" s="68">
        <f>VLOOKUP($A229,[0]!Table,MATCH(X$4,[0]!Curves,0))</f>
        <v>6.5749483677366397E-2</v>
      </c>
      <c r="Y229" s="72">
        <f t="shared" ca="1" si="81"/>
        <v>0.30647846261974043</v>
      </c>
      <c r="Z229" s="22">
        <f t="shared" si="82"/>
        <v>0</v>
      </c>
      <c r="AA229" s="22">
        <f t="shared" si="83"/>
        <v>0</v>
      </c>
      <c r="AB229" s="73"/>
      <c r="AC229" s="62">
        <f t="shared" ca="1" si="84"/>
        <v>0</v>
      </c>
      <c r="AE229" s="62">
        <f t="shared" ca="1" si="86"/>
        <v>0</v>
      </c>
      <c r="AF229" s="62">
        <f t="shared" ca="1" si="87"/>
        <v>0</v>
      </c>
      <c r="AG229" s="62">
        <f t="shared" ca="1" si="88"/>
        <v>0</v>
      </c>
    </row>
    <row r="230" spans="1:33" ht="12" customHeight="1">
      <c r="A230" s="65">
        <f t="shared" si="85"/>
        <v>43770</v>
      </c>
      <c r="B230" s="66">
        <f>Summary!D230</f>
        <v>0</v>
      </c>
      <c r="C230" s="74"/>
      <c r="D230" s="67">
        <f t="shared" si="67"/>
        <v>0</v>
      </c>
      <c r="E230" s="56">
        <f t="shared" si="68"/>
        <v>0</v>
      </c>
      <c r="F230" s="56">
        <f t="shared" ca="1" si="69"/>
        <v>0</v>
      </c>
      <c r="G230" s="68">
        <f>VLOOKUP($A230,[0]!Table,MATCH(G$4,[0]!Curves,0))</f>
        <v>4.8049999999999997</v>
      </c>
      <c r="H230" s="69">
        <f t="shared" si="70"/>
        <v>4.8049999999999997</v>
      </c>
      <c r="I230" s="68">
        <f t="shared" si="71"/>
        <v>4.8049999999999997</v>
      </c>
      <c r="J230" s="68">
        <v>0</v>
      </c>
      <c r="K230" s="69">
        <f t="shared" si="72"/>
        <v>0</v>
      </c>
      <c r="L230" s="85">
        <f t="shared" si="73"/>
        <v>0</v>
      </c>
      <c r="M230" s="68" t="e">
        <f>VLOOKUP($A230,[0]!Table,MATCH(M$4,[0]!Curves,0))</f>
        <v>#N/A</v>
      </c>
      <c r="N230" s="69" t="e">
        <f t="shared" si="74"/>
        <v>#N/A</v>
      </c>
      <c r="O230" s="85" t="e">
        <f t="shared" si="75"/>
        <v>#N/A</v>
      </c>
      <c r="P230" s="60"/>
      <c r="Q230" s="85">
        <f t="shared" si="76"/>
        <v>4.8049999999999997</v>
      </c>
      <c r="R230" s="85">
        <f t="shared" si="77"/>
        <v>4.8049999999999997</v>
      </c>
      <c r="S230" s="85">
        <f>Summary!E230</f>
        <v>0</v>
      </c>
      <c r="T230" s="70"/>
      <c r="U230" s="22">
        <f t="shared" si="78"/>
        <v>30</v>
      </c>
      <c r="V230" s="71">
        <f t="shared" si="79"/>
        <v>43770</v>
      </c>
      <c r="W230" s="22">
        <f t="shared" ca="1" si="80"/>
        <v>6708</v>
      </c>
      <c r="X230" s="68">
        <f>VLOOKUP($A230,[0]!Table,MATCH(X$4,[0]!Curves,0))</f>
        <v>6.57923719651579E-2</v>
      </c>
      <c r="Y230" s="72">
        <f t="shared" ca="1" si="81"/>
        <v>0.30456797022884363</v>
      </c>
      <c r="Z230" s="22">
        <f t="shared" si="82"/>
        <v>0</v>
      </c>
      <c r="AA230" s="22">
        <f t="shared" si="83"/>
        <v>0</v>
      </c>
      <c r="AB230" s="73"/>
      <c r="AC230" s="62">
        <f t="shared" ca="1" si="84"/>
        <v>0</v>
      </c>
      <c r="AE230" s="62">
        <f t="shared" ca="1" si="86"/>
        <v>0</v>
      </c>
      <c r="AF230" s="62">
        <f t="shared" ca="1" si="87"/>
        <v>0</v>
      </c>
      <c r="AG230" s="62">
        <f t="shared" ca="1" si="88"/>
        <v>0</v>
      </c>
    </row>
    <row r="231" spans="1:33" ht="12" customHeight="1">
      <c r="A231" s="65">
        <f t="shared" si="85"/>
        <v>43800</v>
      </c>
      <c r="B231" s="66">
        <f>Summary!D231</f>
        <v>0</v>
      </c>
      <c r="C231" s="74"/>
      <c r="D231" s="67">
        <f t="shared" si="67"/>
        <v>0</v>
      </c>
      <c r="E231" s="56">
        <f t="shared" si="68"/>
        <v>0</v>
      </c>
      <c r="F231" s="56">
        <f t="shared" ca="1" si="69"/>
        <v>0</v>
      </c>
      <c r="G231" s="68">
        <f>VLOOKUP($A231,[0]!Table,MATCH(G$4,[0]!Curves,0))</f>
        <v>4.9450000000000003</v>
      </c>
      <c r="H231" s="69">
        <f t="shared" si="70"/>
        <v>4.9450000000000003</v>
      </c>
      <c r="I231" s="68">
        <f t="shared" si="71"/>
        <v>4.9450000000000003</v>
      </c>
      <c r="J231" s="68">
        <v>0</v>
      </c>
      <c r="K231" s="69">
        <f t="shared" si="72"/>
        <v>0</v>
      </c>
      <c r="L231" s="85">
        <f t="shared" si="73"/>
        <v>0</v>
      </c>
      <c r="M231" s="68" t="e">
        <f>VLOOKUP($A231,[0]!Table,MATCH(M$4,[0]!Curves,0))</f>
        <v>#N/A</v>
      </c>
      <c r="N231" s="69" t="e">
        <f t="shared" si="74"/>
        <v>#N/A</v>
      </c>
      <c r="O231" s="85" t="e">
        <f t="shared" si="75"/>
        <v>#N/A</v>
      </c>
      <c r="P231" s="60"/>
      <c r="Q231" s="85">
        <f t="shared" si="76"/>
        <v>4.9450000000000003</v>
      </c>
      <c r="R231" s="85">
        <f t="shared" si="77"/>
        <v>4.9450000000000003</v>
      </c>
      <c r="S231" s="85">
        <f>Summary!E231</f>
        <v>0</v>
      </c>
      <c r="T231" s="70"/>
      <c r="U231" s="22">
        <f t="shared" si="78"/>
        <v>31</v>
      </c>
      <c r="V231" s="71">
        <f t="shared" si="79"/>
        <v>43800</v>
      </c>
      <c r="W231" s="22">
        <f t="shared" ca="1" si="80"/>
        <v>6738</v>
      </c>
      <c r="X231" s="68">
        <f>VLOOKUP($A231,[0]!Table,MATCH(X$4,[0]!Curves,0))</f>
        <v>6.5833876760375401E-2</v>
      </c>
      <c r="Y231" s="72">
        <f t="shared" ca="1" si="81"/>
        <v>0.30272841971211262</v>
      </c>
      <c r="Z231" s="22">
        <f t="shared" si="82"/>
        <v>0</v>
      </c>
      <c r="AA231" s="22">
        <f t="shared" si="83"/>
        <v>0</v>
      </c>
      <c r="AB231" s="73"/>
      <c r="AC231" s="62">
        <f t="shared" ca="1" si="84"/>
        <v>0</v>
      </c>
      <c r="AE231" s="62">
        <f t="shared" ca="1" si="86"/>
        <v>0</v>
      </c>
      <c r="AF231" s="62">
        <f t="shared" ca="1" si="87"/>
        <v>0</v>
      </c>
      <c r="AG231" s="62">
        <f t="shared" ca="1" si="88"/>
        <v>0</v>
      </c>
    </row>
    <row r="232" spans="1:33" ht="12" customHeight="1">
      <c r="A232" s="65">
        <f t="shared" si="85"/>
        <v>43831</v>
      </c>
      <c r="B232" s="66">
        <f>Summary!D232</f>
        <v>0</v>
      </c>
      <c r="C232" s="74"/>
      <c r="D232" s="67">
        <f t="shared" si="67"/>
        <v>0</v>
      </c>
      <c r="E232" s="56">
        <f t="shared" si="68"/>
        <v>0</v>
      </c>
      <c r="F232" s="56">
        <f t="shared" ca="1" si="69"/>
        <v>0</v>
      </c>
      <c r="G232" s="68">
        <f>VLOOKUP($A232,[0]!Table,MATCH(G$4,[0]!Curves,0))</f>
        <v>5.07</v>
      </c>
      <c r="H232" s="69">
        <f t="shared" si="70"/>
        <v>5.07</v>
      </c>
      <c r="I232" s="68">
        <f t="shared" si="71"/>
        <v>5.07</v>
      </c>
      <c r="J232" s="68">
        <v>0</v>
      </c>
      <c r="K232" s="69">
        <f t="shared" si="72"/>
        <v>0</v>
      </c>
      <c r="L232" s="85">
        <f t="shared" si="73"/>
        <v>0</v>
      </c>
      <c r="M232" s="68" t="e">
        <f>VLOOKUP($A232,[0]!Table,MATCH(M$4,[0]!Curves,0))</f>
        <v>#N/A</v>
      </c>
      <c r="N232" s="69" t="e">
        <f t="shared" si="74"/>
        <v>#N/A</v>
      </c>
      <c r="O232" s="85" t="e">
        <f t="shared" si="75"/>
        <v>#N/A</v>
      </c>
      <c r="P232" s="60"/>
      <c r="Q232" s="85">
        <f t="shared" si="76"/>
        <v>5.07</v>
      </c>
      <c r="R232" s="85">
        <f t="shared" si="77"/>
        <v>5.07</v>
      </c>
      <c r="S232" s="85">
        <f>Summary!E232</f>
        <v>0</v>
      </c>
      <c r="T232" s="70"/>
      <c r="U232" s="22">
        <f t="shared" si="78"/>
        <v>31</v>
      </c>
      <c r="V232" s="71">
        <f t="shared" si="79"/>
        <v>43831</v>
      </c>
      <c r="W232" s="22">
        <f t="shared" ca="1" si="80"/>
        <v>6769</v>
      </c>
      <c r="X232" s="68">
        <f>VLOOKUP($A232,[0]!Table,MATCH(X$4,[0]!Curves,0))</f>
        <v>6.5876765049366404E-2</v>
      </c>
      <c r="Y232" s="72">
        <f t="shared" ca="1" si="81"/>
        <v>0.30083714096110115</v>
      </c>
      <c r="Z232" s="22">
        <f t="shared" si="82"/>
        <v>0</v>
      </c>
      <c r="AA232" s="22">
        <f t="shared" si="83"/>
        <v>0</v>
      </c>
      <c r="AB232" s="73"/>
      <c r="AC232" s="62">
        <f t="shared" ca="1" si="84"/>
        <v>0</v>
      </c>
      <c r="AE232" s="62">
        <f t="shared" ca="1" si="86"/>
        <v>0</v>
      </c>
      <c r="AF232" s="62">
        <f t="shared" ca="1" si="87"/>
        <v>0</v>
      </c>
      <c r="AG232" s="62">
        <f t="shared" ca="1" si="88"/>
        <v>0</v>
      </c>
    </row>
    <row r="233" spans="1:33" ht="12" customHeight="1">
      <c r="A233" s="65">
        <f t="shared" si="85"/>
        <v>43862</v>
      </c>
      <c r="B233" s="66">
        <f>Summary!D233</f>
        <v>0</v>
      </c>
      <c r="C233" s="74"/>
      <c r="D233" s="67">
        <f t="shared" si="67"/>
        <v>0</v>
      </c>
      <c r="E233" s="56">
        <f t="shared" si="68"/>
        <v>0</v>
      </c>
      <c r="F233" s="56">
        <f t="shared" ca="1" si="69"/>
        <v>0</v>
      </c>
      <c r="G233" s="68">
        <f>VLOOKUP($A233,[0]!Table,MATCH(G$4,[0]!Curves,0))</f>
        <v>4.952</v>
      </c>
      <c r="H233" s="69">
        <f t="shared" si="70"/>
        <v>4.952</v>
      </c>
      <c r="I233" s="68">
        <f t="shared" si="71"/>
        <v>4.952</v>
      </c>
      <c r="J233" s="68">
        <v>0</v>
      </c>
      <c r="K233" s="69">
        <f t="shared" si="72"/>
        <v>0</v>
      </c>
      <c r="L233" s="85">
        <f t="shared" si="73"/>
        <v>0</v>
      </c>
      <c r="M233" s="68" t="e">
        <f>VLOOKUP($A233,[0]!Table,MATCH(M$4,[0]!Curves,0))</f>
        <v>#N/A</v>
      </c>
      <c r="N233" s="69" t="e">
        <f t="shared" si="74"/>
        <v>#N/A</v>
      </c>
      <c r="O233" s="85" t="e">
        <f t="shared" si="75"/>
        <v>#N/A</v>
      </c>
      <c r="P233" s="60"/>
      <c r="Q233" s="85">
        <f t="shared" si="76"/>
        <v>4.952</v>
      </c>
      <c r="R233" s="85">
        <f t="shared" si="77"/>
        <v>4.952</v>
      </c>
      <c r="S233" s="85">
        <f>Summary!E233</f>
        <v>0</v>
      </c>
      <c r="T233" s="70"/>
      <c r="U233" s="22">
        <f t="shared" si="78"/>
        <v>29</v>
      </c>
      <c r="V233" s="71">
        <f t="shared" si="79"/>
        <v>43862</v>
      </c>
      <c r="W233" s="22">
        <f t="shared" ca="1" si="80"/>
        <v>6800</v>
      </c>
      <c r="X233" s="68">
        <f>VLOOKUP($A233,[0]!Table,MATCH(X$4,[0]!Curves,0))</f>
        <v>6.5919653338966502E-2</v>
      </c>
      <c r="Y233" s="72">
        <f t="shared" ca="1" si="81"/>
        <v>0.29895557559432506</v>
      </c>
      <c r="Z233" s="22">
        <f t="shared" si="82"/>
        <v>0</v>
      </c>
      <c r="AA233" s="22">
        <f t="shared" si="83"/>
        <v>0</v>
      </c>
      <c r="AB233" s="73"/>
      <c r="AC233" s="62">
        <f t="shared" ca="1" si="84"/>
        <v>0</v>
      </c>
      <c r="AE233" s="62">
        <f t="shared" ca="1" si="86"/>
        <v>0</v>
      </c>
      <c r="AF233" s="62">
        <f t="shared" ca="1" si="87"/>
        <v>0</v>
      </c>
      <c r="AG233" s="62">
        <f t="shared" ca="1" si="88"/>
        <v>0</v>
      </c>
    </row>
    <row r="234" spans="1:33" ht="12" customHeight="1">
      <c r="A234" s="65">
        <f t="shared" si="85"/>
        <v>43891</v>
      </c>
      <c r="B234" s="66">
        <f>Summary!D234</f>
        <v>0</v>
      </c>
      <c r="C234" s="74"/>
      <c r="D234" s="67">
        <f t="shared" si="67"/>
        <v>0</v>
      </c>
      <c r="E234" s="56">
        <f t="shared" si="68"/>
        <v>0</v>
      </c>
      <c r="F234" s="56">
        <f t="shared" ca="1" si="69"/>
        <v>0</v>
      </c>
      <c r="G234" s="68">
        <f>VLOOKUP($A234,[0]!Table,MATCH(G$4,[0]!Curves,0))</f>
        <v>4.819</v>
      </c>
      <c r="H234" s="69">
        <f t="shared" si="70"/>
        <v>4.819</v>
      </c>
      <c r="I234" s="68">
        <f t="shared" si="71"/>
        <v>4.819</v>
      </c>
      <c r="J234" s="68">
        <v>0</v>
      </c>
      <c r="K234" s="69">
        <f t="shared" si="72"/>
        <v>0</v>
      </c>
      <c r="L234" s="85">
        <f t="shared" si="73"/>
        <v>0</v>
      </c>
      <c r="M234" s="68" t="e">
        <f>VLOOKUP($A234,[0]!Table,MATCH(M$4,[0]!Curves,0))</f>
        <v>#N/A</v>
      </c>
      <c r="N234" s="69" t="e">
        <f t="shared" si="74"/>
        <v>#N/A</v>
      </c>
      <c r="O234" s="85" t="e">
        <f t="shared" si="75"/>
        <v>#N/A</v>
      </c>
      <c r="P234" s="60"/>
      <c r="Q234" s="85">
        <f t="shared" si="76"/>
        <v>4.819</v>
      </c>
      <c r="R234" s="85">
        <f t="shared" si="77"/>
        <v>4.819</v>
      </c>
      <c r="S234" s="85">
        <f>Summary!E234</f>
        <v>0</v>
      </c>
      <c r="T234" s="70"/>
      <c r="U234" s="22">
        <f t="shared" si="78"/>
        <v>31</v>
      </c>
      <c r="V234" s="71">
        <f t="shared" si="79"/>
        <v>43891</v>
      </c>
      <c r="W234" s="22">
        <f t="shared" ca="1" si="80"/>
        <v>6829</v>
      </c>
      <c r="X234" s="68">
        <f>VLOOKUP($A234,[0]!Table,MATCH(X$4,[0]!Curves,0))</f>
        <v>6.5959774642692995E-2</v>
      </c>
      <c r="Y234" s="72">
        <f t="shared" ca="1" si="81"/>
        <v>0.29720416474531047</v>
      </c>
      <c r="Z234" s="22">
        <f t="shared" si="82"/>
        <v>0</v>
      </c>
      <c r="AA234" s="22">
        <f t="shared" si="83"/>
        <v>0</v>
      </c>
      <c r="AB234" s="73"/>
      <c r="AC234" s="62">
        <f t="shared" ca="1" si="84"/>
        <v>0</v>
      </c>
      <c r="AE234" s="62">
        <f t="shared" ca="1" si="86"/>
        <v>0</v>
      </c>
      <c r="AF234" s="62">
        <f t="shared" ca="1" si="87"/>
        <v>0</v>
      </c>
      <c r="AG234" s="62">
        <f t="shared" ca="1" si="88"/>
        <v>0</v>
      </c>
    </row>
    <row r="235" spans="1:33" ht="12" customHeight="1">
      <c r="A235" s="65">
        <f t="shared" si="85"/>
        <v>43922</v>
      </c>
      <c r="B235" s="66">
        <f>Summary!D235</f>
        <v>0</v>
      </c>
      <c r="C235" s="74"/>
      <c r="D235" s="67">
        <f t="shared" si="67"/>
        <v>0</v>
      </c>
      <c r="E235" s="56">
        <f t="shared" si="68"/>
        <v>0</v>
      </c>
      <c r="F235" s="56">
        <f t="shared" ca="1" si="69"/>
        <v>0</v>
      </c>
      <c r="G235" s="68">
        <f>VLOOKUP($A235,[0]!Table,MATCH(G$4,[0]!Curves,0))</f>
        <v>4.5990000000000002</v>
      </c>
      <c r="H235" s="69">
        <f t="shared" si="70"/>
        <v>4.5990000000000002</v>
      </c>
      <c r="I235" s="68">
        <f t="shared" si="71"/>
        <v>4.5990000000000002</v>
      </c>
      <c r="J235" s="68">
        <v>0</v>
      </c>
      <c r="K235" s="69">
        <f t="shared" si="72"/>
        <v>0</v>
      </c>
      <c r="L235" s="85">
        <f t="shared" si="73"/>
        <v>0</v>
      </c>
      <c r="M235" s="68" t="e">
        <f>VLOOKUP($A235,[0]!Table,MATCH(M$4,[0]!Curves,0))</f>
        <v>#N/A</v>
      </c>
      <c r="N235" s="69" t="e">
        <f t="shared" si="74"/>
        <v>#N/A</v>
      </c>
      <c r="O235" s="85" t="e">
        <f t="shared" si="75"/>
        <v>#N/A</v>
      </c>
      <c r="P235" s="60"/>
      <c r="Q235" s="85">
        <f t="shared" si="76"/>
        <v>4.5990000000000002</v>
      </c>
      <c r="R235" s="85">
        <f t="shared" si="77"/>
        <v>4.5990000000000002</v>
      </c>
      <c r="S235" s="85">
        <f>Summary!E235</f>
        <v>0</v>
      </c>
      <c r="T235" s="70"/>
      <c r="U235" s="22">
        <f t="shared" si="78"/>
        <v>30</v>
      </c>
      <c r="V235" s="71">
        <f t="shared" si="79"/>
        <v>43922</v>
      </c>
      <c r="W235" s="22">
        <f t="shared" ca="1" si="80"/>
        <v>6860</v>
      </c>
      <c r="X235" s="68">
        <f>VLOOKUP($A235,[0]!Table,MATCH(X$4,[0]!Curves,0))</f>
        <v>6.6002662933472706E-2</v>
      </c>
      <c r="Y235" s="72">
        <f t="shared" ca="1" si="81"/>
        <v>0.29534130202646897</v>
      </c>
      <c r="Z235" s="22">
        <f t="shared" si="82"/>
        <v>0</v>
      </c>
      <c r="AA235" s="22">
        <f t="shared" si="83"/>
        <v>0</v>
      </c>
      <c r="AB235" s="73"/>
      <c r="AC235" s="62">
        <f t="shared" ca="1" si="84"/>
        <v>0</v>
      </c>
      <c r="AE235" s="62">
        <f t="shared" ca="1" si="86"/>
        <v>0</v>
      </c>
      <c r="AF235" s="62">
        <f t="shared" ca="1" si="87"/>
        <v>0</v>
      </c>
      <c r="AG235" s="62">
        <f t="shared" ca="1" si="88"/>
        <v>0</v>
      </c>
    </row>
    <row r="236" spans="1:33" ht="12" customHeight="1">
      <c r="A236" s="65">
        <f t="shared" si="85"/>
        <v>43952</v>
      </c>
      <c r="B236" s="66">
        <f>Summary!D236</f>
        <v>0</v>
      </c>
      <c r="C236" s="74"/>
      <c r="D236" s="67">
        <f t="shared" si="67"/>
        <v>0</v>
      </c>
      <c r="E236" s="56">
        <f t="shared" si="68"/>
        <v>0</v>
      </c>
      <c r="F236" s="56">
        <f t="shared" ca="1" si="69"/>
        <v>0</v>
      </c>
      <c r="G236" s="68">
        <f>VLOOKUP($A236,[0]!Table,MATCH(G$4,[0]!Curves,0))</f>
        <v>4.5890000000000004</v>
      </c>
      <c r="H236" s="69">
        <f t="shared" si="70"/>
        <v>4.5890000000000004</v>
      </c>
      <c r="I236" s="68">
        <f t="shared" si="71"/>
        <v>4.5890000000000004</v>
      </c>
      <c r="J236" s="68">
        <v>0</v>
      </c>
      <c r="K236" s="69">
        <f t="shared" si="72"/>
        <v>0</v>
      </c>
      <c r="L236" s="85">
        <f t="shared" si="73"/>
        <v>0</v>
      </c>
      <c r="M236" s="68" t="e">
        <f>VLOOKUP($A236,[0]!Table,MATCH(M$4,[0]!Curves,0))</f>
        <v>#N/A</v>
      </c>
      <c r="N236" s="69" t="e">
        <f t="shared" si="74"/>
        <v>#N/A</v>
      </c>
      <c r="O236" s="85" t="e">
        <f t="shared" si="75"/>
        <v>#N/A</v>
      </c>
      <c r="P236" s="60"/>
      <c r="Q236" s="85">
        <f t="shared" si="76"/>
        <v>4.5890000000000004</v>
      </c>
      <c r="R236" s="85">
        <f t="shared" si="77"/>
        <v>4.5890000000000004</v>
      </c>
      <c r="S236" s="85">
        <f>Summary!E236</f>
        <v>0</v>
      </c>
      <c r="T236" s="70"/>
      <c r="U236" s="22">
        <f t="shared" si="78"/>
        <v>31</v>
      </c>
      <c r="V236" s="71">
        <f t="shared" si="79"/>
        <v>43952</v>
      </c>
      <c r="W236" s="22">
        <f t="shared" ca="1" si="80"/>
        <v>6890</v>
      </c>
      <c r="X236" s="68">
        <f>VLOOKUP($A236,[0]!Table,MATCH(X$4,[0]!Curves,0))</f>
        <v>6.6044167731582198E-2</v>
      </c>
      <c r="Y236" s="72">
        <f t="shared" ca="1" si="81"/>
        <v>0.29354768458005981</v>
      </c>
      <c r="Z236" s="22">
        <f t="shared" si="82"/>
        <v>0</v>
      </c>
      <c r="AA236" s="22">
        <f t="shared" si="83"/>
        <v>0</v>
      </c>
      <c r="AB236" s="73"/>
      <c r="AC236" s="62">
        <f t="shared" ca="1" si="84"/>
        <v>0</v>
      </c>
      <c r="AE236" s="62">
        <f t="shared" ca="1" si="86"/>
        <v>0</v>
      </c>
      <c r="AF236" s="62">
        <f t="shared" ca="1" si="87"/>
        <v>0</v>
      </c>
      <c r="AG236" s="62">
        <f t="shared" ca="1" si="88"/>
        <v>0</v>
      </c>
    </row>
    <row r="237" spans="1:33" ht="12" customHeight="1">
      <c r="A237" s="65">
        <f t="shared" si="85"/>
        <v>43983</v>
      </c>
      <c r="B237" s="66">
        <f>Summary!D237</f>
        <v>0</v>
      </c>
      <c r="C237" s="74"/>
      <c r="D237" s="67">
        <f t="shared" si="67"/>
        <v>0</v>
      </c>
      <c r="E237" s="56">
        <f t="shared" si="68"/>
        <v>0</v>
      </c>
      <c r="F237" s="56">
        <f t="shared" ca="1" si="69"/>
        <v>0</v>
      </c>
      <c r="G237" s="68">
        <f>VLOOKUP($A237,[0]!Table,MATCH(G$4,[0]!Curves,0))</f>
        <v>4.625</v>
      </c>
      <c r="H237" s="69">
        <f t="shared" si="70"/>
        <v>4.625</v>
      </c>
      <c r="I237" s="68">
        <f t="shared" si="71"/>
        <v>4.625</v>
      </c>
      <c r="J237" s="68">
        <v>0</v>
      </c>
      <c r="K237" s="69">
        <f t="shared" si="72"/>
        <v>0</v>
      </c>
      <c r="L237" s="85">
        <f t="shared" si="73"/>
        <v>0</v>
      </c>
      <c r="M237" s="68" t="e">
        <f>VLOOKUP($A237,[0]!Table,MATCH(M$4,[0]!Curves,0))</f>
        <v>#N/A</v>
      </c>
      <c r="N237" s="69" t="e">
        <f t="shared" si="74"/>
        <v>#N/A</v>
      </c>
      <c r="O237" s="85" t="e">
        <f t="shared" si="75"/>
        <v>#N/A</v>
      </c>
      <c r="P237" s="60"/>
      <c r="Q237" s="85">
        <f t="shared" si="76"/>
        <v>4.625</v>
      </c>
      <c r="R237" s="85">
        <f t="shared" si="77"/>
        <v>4.625</v>
      </c>
      <c r="S237" s="85">
        <f>Summary!E237</f>
        <v>0</v>
      </c>
      <c r="T237" s="70"/>
      <c r="U237" s="22">
        <f t="shared" si="78"/>
        <v>30</v>
      </c>
      <c r="V237" s="71">
        <f t="shared" si="79"/>
        <v>43983</v>
      </c>
      <c r="W237" s="22">
        <f t="shared" ca="1" si="80"/>
        <v>6921</v>
      </c>
      <c r="X237" s="68">
        <f>VLOOKUP($A237,[0]!Table,MATCH(X$4,[0]!Curves,0))</f>
        <v>6.6087056023560506E-2</v>
      </c>
      <c r="Y237" s="72">
        <f t="shared" ca="1" si="81"/>
        <v>0.29170370454948319</v>
      </c>
      <c r="Z237" s="22">
        <f t="shared" si="82"/>
        <v>0</v>
      </c>
      <c r="AA237" s="22">
        <f t="shared" si="83"/>
        <v>0</v>
      </c>
      <c r="AB237" s="73"/>
      <c r="AC237" s="62">
        <f t="shared" ca="1" si="84"/>
        <v>0</v>
      </c>
      <c r="AE237" s="62">
        <f t="shared" ca="1" si="86"/>
        <v>0</v>
      </c>
      <c r="AF237" s="62">
        <f t="shared" ca="1" si="87"/>
        <v>0</v>
      </c>
      <c r="AG237" s="62">
        <f t="shared" ca="1" si="88"/>
        <v>0</v>
      </c>
    </row>
    <row r="238" spans="1:33" ht="12" customHeight="1">
      <c r="A238" s="65">
        <f t="shared" si="85"/>
        <v>44013</v>
      </c>
      <c r="B238" s="66">
        <f>Summary!D238</f>
        <v>0</v>
      </c>
      <c r="C238" s="74"/>
      <c r="D238" s="67">
        <f t="shared" si="67"/>
        <v>0</v>
      </c>
      <c r="E238" s="56">
        <f t="shared" si="68"/>
        <v>0</v>
      </c>
      <c r="F238" s="56">
        <f t="shared" ca="1" si="69"/>
        <v>0</v>
      </c>
      <c r="G238" s="68">
        <f>VLOOKUP($A238,[0]!Table,MATCH(G$4,[0]!Curves,0))</f>
        <v>4.657</v>
      </c>
      <c r="H238" s="69">
        <f t="shared" si="70"/>
        <v>4.657</v>
      </c>
      <c r="I238" s="68">
        <f t="shared" si="71"/>
        <v>4.657</v>
      </c>
      <c r="J238" s="68">
        <v>0</v>
      </c>
      <c r="K238" s="69">
        <f t="shared" si="72"/>
        <v>0</v>
      </c>
      <c r="L238" s="85">
        <f t="shared" si="73"/>
        <v>0</v>
      </c>
      <c r="M238" s="68" t="e">
        <f>VLOOKUP($A238,[0]!Table,MATCH(M$4,[0]!Curves,0))</f>
        <v>#N/A</v>
      </c>
      <c r="N238" s="69" t="e">
        <f t="shared" si="74"/>
        <v>#N/A</v>
      </c>
      <c r="O238" s="85" t="e">
        <f t="shared" si="75"/>
        <v>#N/A</v>
      </c>
      <c r="P238" s="60"/>
      <c r="Q238" s="85">
        <f t="shared" si="76"/>
        <v>4.657</v>
      </c>
      <c r="R238" s="85">
        <f t="shared" si="77"/>
        <v>4.657</v>
      </c>
      <c r="S238" s="85">
        <f>Summary!E238</f>
        <v>0</v>
      </c>
      <c r="T238" s="70"/>
      <c r="U238" s="22">
        <f t="shared" si="78"/>
        <v>31</v>
      </c>
      <c r="V238" s="71">
        <f t="shared" si="79"/>
        <v>44013</v>
      </c>
      <c r="W238" s="22">
        <f t="shared" ca="1" si="80"/>
        <v>6951</v>
      </c>
      <c r="X238" s="68">
        <f>VLOOKUP($A238,[0]!Table,MATCH(X$4,[0]!Curves,0))</f>
        <v>6.6128560822829904E-2</v>
      </c>
      <c r="Y238" s="72">
        <f t="shared" ca="1" si="81"/>
        <v>0.28992829646669016</v>
      </c>
      <c r="Z238" s="22">
        <f t="shared" si="82"/>
        <v>0</v>
      </c>
      <c r="AA238" s="22">
        <f t="shared" si="83"/>
        <v>0</v>
      </c>
      <c r="AB238" s="73"/>
      <c r="AC238" s="62">
        <f t="shared" ca="1" si="84"/>
        <v>0</v>
      </c>
      <c r="AE238" s="62">
        <f t="shared" ca="1" si="86"/>
        <v>0</v>
      </c>
      <c r="AF238" s="62">
        <f t="shared" ca="1" si="87"/>
        <v>0</v>
      </c>
      <c r="AG238" s="62">
        <f t="shared" ca="1" si="88"/>
        <v>0</v>
      </c>
    </row>
    <row r="239" spans="1:33" ht="12" customHeight="1">
      <c r="A239" s="65">
        <f t="shared" si="85"/>
        <v>44044</v>
      </c>
      <c r="B239" s="66">
        <f>Summary!D239</f>
        <v>0</v>
      </c>
      <c r="C239" s="74"/>
      <c r="D239" s="67">
        <f t="shared" si="67"/>
        <v>0</v>
      </c>
      <c r="E239" s="56">
        <f t="shared" si="68"/>
        <v>0</v>
      </c>
      <c r="F239" s="56">
        <f t="shared" ca="1" si="69"/>
        <v>0</v>
      </c>
      <c r="G239" s="68">
        <f>VLOOKUP($A239,[0]!Table,MATCH(G$4,[0]!Curves,0))</f>
        <v>4.7060000000000004</v>
      </c>
      <c r="H239" s="69">
        <f t="shared" si="70"/>
        <v>4.7060000000000004</v>
      </c>
      <c r="I239" s="68">
        <f t="shared" si="71"/>
        <v>4.7060000000000004</v>
      </c>
      <c r="J239" s="68">
        <v>0</v>
      </c>
      <c r="K239" s="69">
        <f t="shared" si="72"/>
        <v>0</v>
      </c>
      <c r="L239" s="85">
        <f t="shared" si="73"/>
        <v>0</v>
      </c>
      <c r="M239" s="68" t="e">
        <f>VLOOKUP($A239,[0]!Table,MATCH(M$4,[0]!Curves,0))</f>
        <v>#N/A</v>
      </c>
      <c r="N239" s="69" t="e">
        <f t="shared" si="74"/>
        <v>#N/A</v>
      </c>
      <c r="O239" s="85" t="e">
        <f t="shared" si="75"/>
        <v>#N/A</v>
      </c>
      <c r="P239" s="60"/>
      <c r="Q239" s="85">
        <f t="shared" si="76"/>
        <v>4.7060000000000004</v>
      </c>
      <c r="R239" s="85">
        <f t="shared" si="77"/>
        <v>4.7060000000000004</v>
      </c>
      <c r="S239" s="85">
        <f>Summary!E239</f>
        <v>0</v>
      </c>
      <c r="T239" s="70"/>
      <c r="U239" s="22">
        <f t="shared" si="78"/>
        <v>31</v>
      </c>
      <c r="V239" s="71">
        <f t="shared" si="79"/>
        <v>44044</v>
      </c>
      <c r="W239" s="22">
        <f t="shared" ca="1" si="80"/>
        <v>6982</v>
      </c>
      <c r="X239" s="68">
        <f>VLOOKUP($A239,[0]!Table,MATCH(X$4,[0]!Curves,0))</f>
        <v>6.6171449116008099E-2</v>
      </c>
      <c r="Y239" s="72">
        <f t="shared" ca="1" si="81"/>
        <v>0.28810306645753636</v>
      </c>
      <c r="Z239" s="22">
        <f t="shared" si="82"/>
        <v>0</v>
      </c>
      <c r="AA239" s="22">
        <f t="shared" si="83"/>
        <v>0</v>
      </c>
      <c r="AB239" s="73"/>
      <c r="AC239" s="62">
        <f t="shared" ca="1" si="84"/>
        <v>0</v>
      </c>
      <c r="AE239" s="62">
        <f t="shared" ca="1" si="86"/>
        <v>0</v>
      </c>
      <c r="AF239" s="62">
        <f t="shared" ca="1" si="87"/>
        <v>0</v>
      </c>
      <c r="AG239" s="62">
        <f t="shared" ca="1" si="88"/>
        <v>0</v>
      </c>
    </row>
    <row r="240" spans="1:33" ht="12" customHeight="1">
      <c r="A240" s="65">
        <f t="shared" si="85"/>
        <v>44075</v>
      </c>
      <c r="B240" s="66">
        <f>Summary!D240</f>
        <v>0</v>
      </c>
      <c r="C240" s="74"/>
      <c r="D240" s="67">
        <f t="shared" si="67"/>
        <v>0</v>
      </c>
      <c r="E240" s="56">
        <f t="shared" si="68"/>
        <v>0</v>
      </c>
      <c r="F240" s="56">
        <f t="shared" ca="1" si="69"/>
        <v>0</v>
      </c>
      <c r="G240" s="68">
        <f>VLOOKUP($A240,[0]!Table,MATCH(G$4,[0]!Curves,0))</f>
        <v>4.7210000000000001</v>
      </c>
      <c r="H240" s="69">
        <f t="shared" si="70"/>
        <v>4.7210000000000001</v>
      </c>
      <c r="I240" s="68">
        <f t="shared" si="71"/>
        <v>4.7210000000000001</v>
      </c>
      <c r="J240" s="68">
        <v>0</v>
      </c>
      <c r="K240" s="69">
        <f t="shared" si="72"/>
        <v>0</v>
      </c>
      <c r="L240" s="85">
        <f t="shared" si="73"/>
        <v>0</v>
      </c>
      <c r="M240" s="68" t="e">
        <f>VLOOKUP($A240,[0]!Table,MATCH(M$4,[0]!Curves,0))</f>
        <v>#N/A</v>
      </c>
      <c r="N240" s="69" t="e">
        <f t="shared" si="74"/>
        <v>#N/A</v>
      </c>
      <c r="O240" s="85" t="e">
        <f t="shared" si="75"/>
        <v>#N/A</v>
      </c>
      <c r="P240" s="60"/>
      <c r="Q240" s="85">
        <f t="shared" si="76"/>
        <v>4.7210000000000001</v>
      </c>
      <c r="R240" s="85">
        <f t="shared" si="77"/>
        <v>4.7210000000000001</v>
      </c>
      <c r="S240" s="85">
        <f>Summary!E240</f>
        <v>0</v>
      </c>
      <c r="T240" s="70"/>
      <c r="U240" s="22">
        <f t="shared" si="78"/>
        <v>30</v>
      </c>
      <c r="V240" s="71">
        <f t="shared" si="79"/>
        <v>44075</v>
      </c>
      <c r="W240" s="22">
        <f t="shared" ca="1" si="80"/>
        <v>7013</v>
      </c>
      <c r="X240" s="68">
        <f>VLOOKUP($A240,[0]!Table,MATCH(X$4,[0]!Curves,0))</f>
        <v>6.6214337409795598E-2</v>
      </c>
      <c r="Y240" s="72">
        <f t="shared" ca="1" si="81"/>
        <v>0.2862873143391812</v>
      </c>
      <c r="Z240" s="22">
        <f t="shared" si="82"/>
        <v>0</v>
      </c>
      <c r="AA240" s="22">
        <f t="shared" si="83"/>
        <v>0</v>
      </c>
      <c r="AB240" s="73"/>
      <c r="AC240" s="62">
        <f t="shared" ca="1" si="84"/>
        <v>0</v>
      </c>
      <c r="AE240" s="62">
        <f t="shared" ca="1" si="86"/>
        <v>0</v>
      </c>
      <c r="AF240" s="62">
        <f t="shared" ca="1" si="87"/>
        <v>0</v>
      </c>
      <c r="AG240" s="62">
        <f t="shared" ca="1" si="88"/>
        <v>0</v>
      </c>
    </row>
    <row r="241" spans="1:33" ht="12" customHeight="1">
      <c r="A241" s="65">
        <f t="shared" si="85"/>
        <v>44105</v>
      </c>
      <c r="B241" s="66">
        <f>Summary!D241</f>
        <v>0</v>
      </c>
      <c r="C241" s="74"/>
      <c r="D241" s="67">
        <f t="shared" si="67"/>
        <v>0</v>
      </c>
      <c r="E241" s="56">
        <f t="shared" si="68"/>
        <v>0</v>
      </c>
      <c r="F241" s="56">
        <f t="shared" ca="1" si="69"/>
        <v>0</v>
      </c>
      <c r="G241" s="68">
        <f>VLOOKUP($A241,[0]!Table,MATCH(G$4,[0]!Curves,0))</f>
        <v>4.75</v>
      </c>
      <c r="H241" s="69">
        <f t="shared" si="70"/>
        <v>4.75</v>
      </c>
      <c r="I241" s="68">
        <f t="shared" si="71"/>
        <v>4.75</v>
      </c>
      <c r="J241" s="68">
        <v>0</v>
      </c>
      <c r="K241" s="69">
        <f t="shared" si="72"/>
        <v>0</v>
      </c>
      <c r="L241" s="85">
        <f t="shared" si="73"/>
        <v>0</v>
      </c>
      <c r="M241" s="68" t="e">
        <f>VLOOKUP($A241,[0]!Table,MATCH(M$4,[0]!Curves,0))</f>
        <v>#N/A</v>
      </c>
      <c r="N241" s="69" t="e">
        <f t="shared" si="74"/>
        <v>#N/A</v>
      </c>
      <c r="O241" s="85" t="e">
        <f t="shared" si="75"/>
        <v>#N/A</v>
      </c>
      <c r="P241" s="60"/>
      <c r="Q241" s="85">
        <f t="shared" si="76"/>
        <v>4.75</v>
      </c>
      <c r="R241" s="85">
        <f t="shared" si="77"/>
        <v>4.75</v>
      </c>
      <c r="S241" s="85">
        <f>Summary!E241</f>
        <v>0</v>
      </c>
      <c r="T241" s="70"/>
      <c r="U241" s="22">
        <f t="shared" si="78"/>
        <v>31</v>
      </c>
      <c r="V241" s="71">
        <f t="shared" si="79"/>
        <v>44105</v>
      </c>
      <c r="W241" s="22">
        <f t="shared" ca="1" si="80"/>
        <v>7043</v>
      </c>
      <c r="X241" s="68">
        <f>VLOOKUP($A241,[0]!Table,MATCH(X$4,[0]!Curves,0))</f>
        <v>6.6255842210815305E-2</v>
      </c>
      <c r="Y241" s="72">
        <f t="shared" ca="1" si="81"/>
        <v>0.28453912685173188</v>
      </c>
      <c r="Z241" s="22">
        <f t="shared" si="82"/>
        <v>0</v>
      </c>
      <c r="AA241" s="22">
        <f t="shared" si="83"/>
        <v>0</v>
      </c>
      <c r="AB241" s="73"/>
      <c r="AC241" s="62">
        <f t="shared" ca="1" si="84"/>
        <v>0</v>
      </c>
      <c r="AE241" s="62">
        <f t="shared" ca="1" si="86"/>
        <v>0</v>
      </c>
      <c r="AF241" s="62">
        <f t="shared" ca="1" si="87"/>
        <v>0</v>
      </c>
      <c r="AG241" s="62">
        <f t="shared" ca="1" si="88"/>
        <v>0</v>
      </c>
    </row>
    <row r="242" spans="1:33" ht="12" customHeight="1">
      <c r="A242" s="65">
        <f t="shared" si="85"/>
        <v>44136</v>
      </c>
      <c r="B242" s="66">
        <f>Summary!D242</f>
        <v>0</v>
      </c>
      <c r="C242" s="74"/>
      <c r="D242" s="67">
        <f t="shared" si="67"/>
        <v>0</v>
      </c>
      <c r="E242" s="56">
        <f t="shared" si="68"/>
        <v>0</v>
      </c>
      <c r="F242" s="56">
        <f t="shared" ca="1" si="69"/>
        <v>0</v>
      </c>
      <c r="G242" s="68">
        <f>VLOOKUP($A242,[0]!Table,MATCH(G$4,[0]!Curves,0))</f>
        <v>4.8899999999999997</v>
      </c>
      <c r="H242" s="69">
        <f t="shared" si="70"/>
        <v>4.8899999999999997</v>
      </c>
      <c r="I242" s="68">
        <f t="shared" si="71"/>
        <v>4.8899999999999997</v>
      </c>
      <c r="J242" s="68">
        <v>0</v>
      </c>
      <c r="K242" s="69">
        <f t="shared" si="72"/>
        <v>0</v>
      </c>
      <c r="L242" s="85">
        <f t="shared" si="73"/>
        <v>0</v>
      </c>
      <c r="M242" s="68" t="e">
        <f>VLOOKUP($A242,[0]!Table,MATCH(M$4,[0]!Curves,0))</f>
        <v>#N/A</v>
      </c>
      <c r="N242" s="69" t="e">
        <f t="shared" si="74"/>
        <v>#N/A</v>
      </c>
      <c r="O242" s="85" t="e">
        <f t="shared" si="75"/>
        <v>#N/A</v>
      </c>
      <c r="P242" s="60"/>
      <c r="Q242" s="85">
        <f t="shared" si="76"/>
        <v>4.8899999999999997</v>
      </c>
      <c r="R242" s="85">
        <f t="shared" si="77"/>
        <v>4.8899999999999997</v>
      </c>
      <c r="S242" s="85">
        <f>Summary!E242</f>
        <v>0</v>
      </c>
      <c r="T242" s="70"/>
      <c r="U242" s="22">
        <f t="shared" si="78"/>
        <v>30</v>
      </c>
      <c r="V242" s="71">
        <f t="shared" si="79"/>
        <v>44136</v>
      </c>
      <c r="W242" s="22">
        <f t="shared" ca="1" si="80"/>
        <v>7074</v>
      </c>
      <c r="X242" s="68">
        <f>VLOOKUP($A242,[0]!Table,MATCH(X$4,[0]!Curves,0))</f>
        <v>6.6298730505801803E-2</v>
      </c>
      <c r="Y242" s="72">
        <f t="shared" ca="1" si="81"/>
        <v>0.28274192487124972</v>
      </c>
      <c r="Z242" s="22">
        <f t="shared" si="82"/>
        <v>0</v>
      </c>
      <c r="AA242" s="22">
        <f t="shared" si="83"/>
        <v>0</v>
      </c>
      <c r="AB242" s="73"/>
      <c r="AC242" s="62">
        <f t="shared" ca="1" si="84"/>
        <v>0</v>
      </c>
      <c r="AE242" s="62">
        <f t="shared" ca="1" si="86"/>
        <v>0</v>
      </c>
      <c r="AF242" s="62">
        <f t="shared" ca="1" si="87"/>
        <v>0</v>
      </c>
      <c r="AG242" s="62">
        <f t="shared" ca="1" si="88"/>
        <v>0</v>
      </c>
    </row>
    <row r="243" spans="1:33" ht="12" customHeight="1">
      <c r="A243" s="65">
        <f t="shared" si="85"/>
        <v>44166</v>
      </c>
      <c r="B243" s="66">
        <f>Summary!D243</f>
        <v>0</v>
      </c>
      <c r="C243" s="74"/>
      <c r="D243" s="67">
        <f t="shared" si="67"/>
        <v>0</v>
      </c>
      <c r="E243" s="56">
        <f t="shared" si="68"/>
        <v>0</v>
      </c>
      <c r="F243" s="56">
        <f t="shared" ca="1" si="69"/>
        <v>0</v>
      </c>
      <c r="G243" s="68">
        <f>VLOOKUP($A243,[0]!Table,MATCH(G$4,[0]!Curves,0))</f>
        <v>5.03</v>
      </c>
      <c r="H243" s="69">
        <f t="shared" si="70"/>
        <v>5.03</v>
      </c>
      <c r="I243" s="68">
        <f t="shared" si="71"/>
        <v>5.03</v>
      </c>
      <c r="J243" s="68">
        <v>0</v>
      </c>
      <c r="K243" s="69">
        <f t="shared" si="72"/>
        <v>0</v>
      </c>
      <c r="L243" s="85">
        <f t="shared" si="73"/>
        <v>0</v>
      </c>
      <c r="M243" s="68" t="e">
        <f>VLOOKUP($A243,[0]!Table,MATCH(M$4,[0]!Curves,0))</f>
        <v>#N/A</v>
      </c>
      <c r="N243" s="69" t="e">
        <f t="shared" si="74"/>
        <v>#N/A</v>
      </c>
      <c r="O243" s="85" t="e">
        <f t="shared" si="75"/>
        <v>#N/A</v>
      </c>
      <c r="P243" s="60"/>
      <c r="Q243" s="85">
        <f t="shared" si="76"/>
        <v>5.03</v>
      </c>
      <c r="R243" s="85">
        <f t="shared" si="77"/>
        <v>5.03</v>
      </c>
      <c r="S243" s="85">
        <f>Summary!E243</f>
        <v>0</v>
      </c>
      <c r="T243" s="70"/>
      <c r="U243" s="22">
        <f t="shared" si="78"/>
        <v>31</v>
      </c>
      <c r="V243" s="71">
        <f t="shared" si="79"/>
        <v>44166</v>
      </c>
      <c r="W243" s="22">
        <f t="shared" ca="1" si="80"/>
        <v>7104</v>
      </c>
      <c r="X243" s="68">
        <f>VLOOKUP($A243,[0]!Table,MATCH(X$4,[0]!Curves,0))</f>
        <v>6.6340235307981402E-2</v>
      </c>
      <c r="Y243" s="72">
        <f t="shared" ca="1" si="81"/>
        <v>0.28101162506077276</v>
      </c>
      <c r="Z243" s="22">
        <f t="shared" si="82"/>
        <v>0</v>
      </c>
      <c r="AA243" s="22">
        <f t="shared" si="83"/>
        <v>0</v>
      </c>
      <c r="AB243" s="73"/>
      <c r="AC243" s="62">
        <f t="shared" ca="1" si="84"/>
        <v>0</v>
      </c>
      <c r="AE243" s="62">
        <f t="shared" ca="1" si="86"/>
        <v>0</v>
      </c>
      <c r="AF243" s="62">
        <f t="shared" ca="1" si="87"/>
        <v>0</v>
      </c>
      <c r="AG243" s="62">
        <f t="shared" ca="1" si="88"/>
        <v>0</v>
      </c>
    </row>
    <row r="244" spans="1:33" ht="12" customHeight="1">
      <c r="A244" s="65">
        <f t="shared" si="85"/>
        <v>44197</v>
      </c>
      <c r="B244" s="66">
        <f>Summary!D244</f>
        <v>0</v>
      </c>
      <c r="C244" s="74"/>
      <c r="D244" s="67">
        <f t="shared" si="67"/>
        <v>0</v>
      </c>
      <c r="E244" s="56">
        <f t="shared" si="68"/>
        <v>0</v>
      </c>
      <c r="F244" s="56">
        <f t="shared" ca="1" si="69"/>
        <v>0</v>
      </c>
      <c r="G244" s="68">
        <f>VLOOKUP($A244,[0]!Table,MATCH(G$4,[0]!Curves,0))</f>
        <v>5.1550000000000002</v>
      </c>
      <c r="H244" s="69">
        <f t="shared" si="70"/>
        <v>5.1550000000000002</v>
      </c>
      <c r="I244" s="68">
        <f t="shared" si="71"/>
        <v>5.1550000000000002</v>
      </c>
      <c r="J244" s="68">
        <v>0</v>
      </c>
      <c r="K244" s="69">
        <f t="shared" si="72"/>
        <v>0</v>
      </c>
      <c r="L244" s="85">
        <f t="shared" si="73"/>
        <v>0</v>
      </c>
      <c r="M244" s="68" t="e">
        <f>VLOOKUP($A244,[0]!Table,MATCH(M$4,[0]!Curves,0))</f>
        <v>#N/A</v>
      </c>
      <c r="N244" s="69" t="e">
        <f t="shared" si="74"/>
        <v>#N/A</v>
      </c>
      <c r="O244" s="85" t="e">
        <f t="shared" si="75"/>
        <v>#N/A</v>
      </c>
      <c r="P244" s="60"/>
      <c r="Q244" s="85">
        <f t="shared" si="76"/>
        <v>5.1550000000000002</v>
      </c>
      <c r="R244" s="85">
        <f t="shared" si="77"/>
        <v>5.1550000000000002</v>
      </c>
      <c r="S244" s="85">
        <f>Summary!E244</f>
        <v>0</v>
      </c>
      <c r="T244" s="70"/>
      <c r="U244" s="22">
        <f t="shared" si="78"/>
        <v>31</v>
      </c>
      <c r="V244" s="71">
        <f t="shared" si="79"/>
        <v>44197</v>
      </c>
      <c r="W244" s="22">
        <f t="shared" ca="1" si="80"/>
        <v>7135</v>
      </c>
      <c r="X244" s="68">
        <f>VLOOKUP($A244,[0]!Table,MATCH(X$4,[0]!Curves,0))</f>
        <v>6.6383123604166996E-2</v>
      </c>
      <c r="Y244" s="72">
        <f t="shared" ca="1" si="81"/>
        <v>0.27923284084135386</v>
      </c>
      <c r="Z244" s="22">
        <f t="shared" si="82"/>
        <v>0</v>
      </c>
      <c r="AA244" s="22">
        <f t="shared" si="83"/>
        <v>0</v>
      </c>
      <c r="AB244" s="73"/>
      <c r="AC244" s="62">
        <f t="shared" ca="1" si="84"/>
        <v>0</v>
      </c>
      <c r="AE244" s="62">
        <f t="shared" ca="1" si="86"/>
        <v>0</v>
      </c>
      <c r="AF244" s="62">
        <f t="shared" ca="1" si="87"/>
        <v>0</v>
      </c>
      <c r="AG244" s="62">
        <f t="shared" ca="1" si="88"/>
        <v>0</v>
      </c>
    </row>
    <row r="245" spans="1:33" ht="12" customHeight="1">
      <c r="A245" s="65">
        <f t="shared" si="85"/>
        <v>44228</v>
      </c>
      <c r="B245" s="66">
        <f>Summary!D245</f>
        <v>0</v>
      </c>
      <c r="C245" s="74"/>
      <c r="D245" s="67">
        <f t="shared" si="67"/>
        <v>0</v>
      </c>
      <c r="E245" s="56">
        <f t="shared" si="68"/>
        <v>0</v>
      </c>
      <c r="F245" s="56">
        <f t="shared" ca="1" si="69"/>
        <v>0</v>
      </c>
      <c r="G245" s="68">
        <f>VLOOKUP($A245,[0]!Table,MATCH(G$4,[0]!Curves,0))</f>
        <v>5.0369999999999999</v>
      </c>
      <c r="H245" s="69">
        <f t="shared" si="70"/>
        <v>5.0369999999999999</v>
      </c>
      <c r="I245" s="68">
        <f t="shared" si="71"/>
        <v>5.0369999999999999</v>
      </c>
      <c r="J245" s="68">
        <v>0</v>
      </c>
      <c r="K245" s="69">
        <f t="shared" si="72"/>
        <v>0</v>
      </c>
      <c r="L245" s="85">
        <f t="shared" si="73"/>
        <v>0</v>
      </c>
      <c r="M245" s="68" t="e">
        <f>VLOOKUP($A245,[0]!Table,MATCH(M$4,[0]!Curves,0))</f>
        <v>#N/A</v>
      </c>
      <c r="N245" s="69" t="e">
        <f t="shared" si="74"/>
        <v>#N/A</v>
      </c>
      <c r="O245" s="85" t="e">
        <f t="shared" si="75"/>
        <v>#N/A</v>
      </c>
      <c r="P245" s="60"/>
      <c r="Q245" s="85">
        <f t="shared" si="76"/>
        <v>5.0369999999999999</v>
      </c>
      <c r="R245" s="85">
        <f t="shared" si="77"/>
        <v>5.0369999999999999</v>
      </c>
      <c r="S245" s="85">
        <f>Summary!E245</f>
        <v>0</v>
      </c>
      <c r="T245" s="70"/>
      <c r="U245" s="22">
        <f t="shared" si="78"/>
        <v>28</v>
      </c>
      <c r="V245" s="71">
        <f t="shared" si="79"/>
        <v>44228</v>
      </c>
      <c r="W245" s="22">
        <f t="shared" ca="1" si="80"/>
        <v>7166</v>
      </c>
      <c r="X245" s="68">
        <f>VLOOKUP($A245,[0]!Table,MATCH(X$4,[0]!Curves,0))</f>
        <v>6.6426011900961007E-2</v>
      </c>
      <c r="Y245" s="72">
        <f t="shared" ca="1" si="81"/>
        <v>0.27746336578079445</v>
      </c>
      <c r="Z245" s="22">
        <f t="shared" si="82"/>
        <v>0</v>
      </c>
      <c r="AA245" s="22">
        <f t="shared" si="83"/>
        <v>0</v>
      </c>
      <c r="AB245" s="73"/>
      <c r="AC245" s="62">
        <f t="shared" ca="1" si="84"/>
        <v>0</v>
      </c>
      <c r="AE245" s="62">
        <f t="shared" ca="1" si="86"/>
        <v>0</v>
      </c>
      <c r="AF245" s="62">
        <f t="shared" ca="1" si="87"/>
        <v>0</v>
      </c>
      <c r="AG245" s="62">
        <f t="shared" ca="1" si="88"/>
        <v>0</v>
      </c>
    </row>
    <row r="246" spans="1:33" ht="12" customHeight="1">
      <c r="A246" s="65">
        <f t="shared" si="85"/>
        <v>44256</v>
      </c>
      <c r="B246" s="66">
        <f>Summary!D246</f>
        <v>0</v>
      </c>
      <c r="C246" s="74"/>
      <c r="D246" s="67">
        <f t="shared" si="67"/>
        <v>0</v>
      </c>
      <c r="E246" s="56">
        <f t="shared" si="68"/>
        <v>0</v>
      </c>
      <c r="F246" s="56">
        <f t="shared" ca="1" si="69"/>
        <v>0</v>
      </c>
      <c r="G246" s="68">
        <f>VLOOKUP($A246,[0]!Table,MATCH(G$4,[0]!Curves,0))</f>
        <v>4.9039999999999999</v>
      </c>
      <c r="H246" s="69">
        <f t="shared" si="70"/>
        <v>4.9039999999999999</v>
      </c>
      <c r="I246" s="68">
        <f t="shared" si="71"/>
        <v>4.9039999999999999</v>
      </c>
      <c r="J246" s="68">
        <v>0</v>
      </c>
      <c r="K246" s="69">
        <f t="shared" si="72"/>
        <v>0</v>
      </c>
      <c r="L246" s="85">
        <f t="shared" si="73"/>
        <v>0</v>
      </c>
      <c r="M246" s="68" t="e">
        <f>VLOOKUP($A246,[0]!Table,MATCH(M$4,[0]!Curves,0))</f>
        <v>#N/A</v>
      </c>
      <c r="N246" s="69" t="e">
        <f t="shared" si="74"/>
        <v>#N/A</v>
      </c>
      <c r="O246" s="85" t="e">
        <f t="shared" si="75"/>
        <v>#N/A</v>
      </c>
      <c r="P246" s="60"/>
      <c r="Q246" s="85">
        <f t="shared" si="76"/>
        <v>4.9039999999999999</v>
      </c>
      <c r="R246" s="85">
        <f t="shared" si="77"/>
        <v>4.9039999999999999</v>
      </c>
      <c r="S246" s="85">
        <f>Summary!E246</f>
        <v>0</v>
      </c>
      <c r="T246" s="70"/>
      <c r="U246" s="22">
        <f t="shared" si="78"/>
        <v>31</v>
      </c>
      <c r="V246" s="71">
        <f t="shared" si="79"/>
        <v>44256</v>
      </c>
      <c r="W246" s="22">
        <f t="shared" ca="1" si="80"/>
        <v>7194</v>
      </c>
      <c r="X246" s="68">
        <f>VLOOKUP($A246,[0]!Table,MATCH(X$4,[0]!Curves,0))</f>
        <v>6.6464749717944499E-2</v>
      </c>
      <c r="Y246" s="72">
        <f t="shared" ca="1" si="81"/>
        <v>0.27587310327066855</v>
      </c>
      <c r="Z246" s="22">
        <f t="shared" si="82"/>
        <v>0</v>
      </c>
      <c r="AA246" s="22">
        <f t="shared" si="83"/>
        <v>0</v>
      </c>
      <c r="AB246" s="73"/>
      <c r="AC246" s="62">
        <f t="shared" ca="1" si="84"/>
        <v>0</v>
      </c>
      <c r="AE246" s="62">
        <f t="shared" ca="1" si="86"/>
        <v>0</v>
      </c>
      <c r="AF246" s="62">
        <f t="shared" ca="1" si="87"/>
        <v>0</v>
      </c>
      <c r="AG246" s="62">
        <f t="shared" ca="1" si="88"/>
        <v>0</v>
      </c>
    </row>
    <row r="247" spans="1:33" ht="12" customHeight="1">
      <c r="A247" s="65">
        <f t="shared" si="85"/>
        <v>44287</v>
      </c>
      <c r="B247" s="66">
        <f>Summary!D247</f>
        <v>0</v>
      </c>
      <c r="C247" s="74"/>
      <c r="D247" s="67">
        <f t="shared" si="67"/>
        <v>0</v>
      </c>
      <c r="E247" s="56">
        <f t="shared" si="68"/>
        <v>0</v>
      </c>
      <c r="F247" s="56">
        <f t="shared" ca="1" si="69"/>
        <v>0</v>
      </c>
      <c r="G247" s="68">
        <f>VLOOKUP($A247,[0]!Table,MATCH(G$4,[0]!Curves,0))</f>
        <v>4.6840000000000002</v>
      </c>
      <c r="H247" s="69">
        <f t="shared" si="70"/>
        <v>4.6840000000000002</v>
      </c>
      <c r="I247" s="68">
        <f t="shared" si="71"/>
        <v>4.6840000000000002</v>
      </c>
      <c r="J247" s="68">
        <v>0</v>
      </c>
      <c r="K247" s="69">
        <f t="shared" si="72"/>
        <v>0</v>
      </c>
      <c r="L247" s="85">
        <f t="shared" si="73"/>
        <v>0</v>
      </c>
      <c r="M247" s="68" t="e">
        <f>VLOOKUP($A247,[0]!Table,MATCH(M$4,[0]!Curves,0))</f>
        <v>#N/A</v>
      </c>
      <c r="N247" s="69" t="e">
        <f t="shared" si="74"/>
        <v>#N/A</v>
      </c>
      <c r="O247" s="85" t="e">
        <f t="shared" si="75"/>
        <v>#N/A</v>
      </c>
      <c r="P247" s="60"/>
      <c r="Q247" s="85">
        <f t="shared" si="76"/>
        <v>4.6840000000000002</v>
      </c>
      <c r="R247" s="85">
        <f t="shared" si="77"/>
        <v>4.6840000000000002</v>
      </c>
      <c r="S247" s="85">
        <f>Summary!E247</f>
        <v>0</v>
      </c>
      <c r="T247" s="70"/>
      <c r="U247" s="22">
        <f t="shared" si="78"/>
        <v>30</v>
      </c>
      <c r="V247" s="71">
        <f t="shared" si="79"/>
        <v>44287</v>
      </c>
      <c r="W247" s="22">
        <f t="shared" ca="1" si="80"/>
        <v>7225</v>
      </c>
      <c r="X247" s="68">
        <f>VLOOKUP($A247,[0]!Table,MATCH(X$4,[0]!Curves,0))</f>
        <v>6.6507638015898402E-2</v>
      </c>
      <c r="Y247" s="72">
        <f t="shared" ca="1" si="81"/>
        <v>0.27412125135711662</v>
      </c>
      <c r="Z247" s="22">
        <f t="shared" si="82"/>
        <v>0</v>
      </c>
      <c r="AA247" s="22">
        <f t="shared" si="83"/>
        <v>0</v>
      </c>
      <c r="AB247" s="73"/>
      <c r="AC247" s="62">
        <f t="shared" ca="1" si="84"/>
        <v>0</v>
      </c>
      <c r="AE247" s="62">
        <f t="shared" ca="1" si="86"/>
        <v>0</v>
      </c>
      <c r="AF247" s="62">
        <f t="shared" ca="1" si="87"/>
        <v>0</v>
      </c>
      <c r="AG247" s="62">
        <f t="shared" ca="1" si="88"/>
        <v>0</v>
      </c>
    </row>
    <row r="248" spans="1:33" ht="12" customHeight="1">
      <c r="A248" s="65">
        <f t="shared" si="85"/>
        <v>44317</v>
      </c>
      <c r="B248" s="66">
        <f>Summary!D248</f>
        <v>0</v>
      </c>
      <c r="C248" s="74"/>
      <c r="D248" s="67">
        <f t="shared" si="67"/>
        <v>0</v>
      </c>
      <c r="E248" s="56">
        <f t="shared" si="68"/>
        <v>0</v>
      </c>
      <c r="F248" s="56">
        <f t="shared" ca="1" si="69"/>
        <v>0</v>
      </c>
      <c r="G248" s="68">
        <f>VLOOKUP($A248,[0]!Table,MATCH(G$4,[0]!Curves,0))</f>
        <v>4.6740000000000004</v>
      </c>
      <c r="H248" s="69">
        <f t="shared" si="70"/>
        <v>4.6740000000000004</v>
      </c>
      <c r="I248" s="68">
        <f t="shared" si="71"/>
        <v>4.6740000000000004</v>
      </c>
      <c r="J248" s="68">
        <v>0</v>
      </c>
      <c r="K248" s="69">
        <f t="shared" si="72"/>
        <v>0</v>
      </c>
      <c r="L248" s="85">
        <f t="shared" si="73"/>
        <v>0</v>
      </c>
      <c r="M248" s="68" t="e">
        <f>VLOOKUP($A248,[0]!Table,MATCH(M$4,[0]!Curves,0))</f>
        <v>#N/A</v>
      </c>
      <c r="N248" s="69" t="e">
        <f t="shared" si="74"/>
        <v>#N/A</v>
      </c>
      <c r="O248" s="85" t="e">
        <f t="shared" si="75"/>
        <v>#N/A</v>
      </c>
      <c r="P248" s="60"/>
      <c r="Q248" s="85">
        <f t="shared" si="76"/>
        <v>4.6740000000000004</v>
      </c>
      <c r="R248" s="85">
        <f t="shared" si="77"/>
        <v>4.6740000000000004</v>
      </c>
      <c r="S248" s="85">
        <f>Summary!E248</f>
        <v>0</v>
      </c>
      <c r="T248" s="70"/>
      <c r="U248" s="22">
        <f t="shared" si="78"/>
        <v>31</v>
      </c>
      <c r="V248" s="71">
        <f t="shared" si="79"/>
        <v>44317</v>
      </c>
      <c r="W248" s="22">
        <f t="shared" ca="1" si="80"/>
        <v>7255</v>
      </c>
      <c r="X248" s="68">
        <f>VLOOKUP($A248,[0]!Table,MATCH(X$4,[0]!Curves,0))</f>
        <v>6.6549142820950397E-2</v>
      </c>
      <c r="Y248" s="72">
        <f t="shared" ca="1" si="81"/>
        <v>0.27243468040492558</v>
      </c>
      <c r="Z248" s="22">
        <f t="shared" si="82"/>
        <v>0</v>
      </c>
      <c r="AA248" s="22">
        <f t="shared" si="83"/>
        <v>0</v>
      </c>
      <c r="AB248" s="73"/>
      <c r="AC248" s="62">
        <f t="shared" ca="1" si="84"/>
        <v>0</v>
      </c>
      <c r="AE248" s="62">
        <f t="shared" ca="1" si="86"/>
        <v>0</v>
      </c>
      <c r="AF248" s="62">
        <f t="shared" ca="1" si="87"/>
        <v>0</v>
      </c>
      <c r="AG248" s="62">
        <f t="shared" ca="1" si="88"/>
        <v>0</v>
      </c>
    </row>
    <row r="249" spans="1:33" ht="12" customHeight="1">
      <c r="A249" s="65">
        <f t="shared" si="85"/>
        <v>44348</v>
      </c>
      <c r="B249" s="66">
        <f>Summary!D249</f>
        <v>0</v>
      </c>
      <c r="C249" s="74"/>
      <c r="D249" s="67">
        <f t="shared" si="67"/>
        <v>0</v>
      </c>
      <c r="E249" s="56">
        <f t="shared" si="68"/>
        <v>0</v>
      </c>
      <c r="F249" s="56">
        <f t="shared" ca="1" si="69"/>
        <v>0</v>
      </c>
      <c r="G249" s="68">
        <f>VLOOKUP($A249,[0]!Table,MATCH(G$4,[0]!Curves,0))</f>
        <v>4.71</v>
      </c>
      <c r="H249" s="69">
        <f t="shared" si="70"/>
        <v>4.71</v>
      </c>
      <c r="I249" s="68">
        <f t="shared" si="71"/>
        <v>4.71</v>
      </c>
      <c r="J249" s="68">
        <v>0</v>
      </c>
      <c r="K249" s="69">
        <f t="shared" si="72"/>
        <v>0</v>
      </c>
      <c r="L249" s="85">
        <f t="shared" si="73"/>
        <v>0</v>
      </c>
      <c r="M249" s="68" t="e">
        <f>VLOOKUP($A249,[0]!Table,MATCH(M$4,[0]!Curves,0))</f>
        <v>#N/A</v>
      </c>
      <c r="N249" s="69" t="e">
        <f t="shared" si="74"/>
        <v>#N/A</v>
      </c>
      <c r="O249" s="85" t="e">
        <f t="shared" si="75"/>
        <v>#N/A</v>
      </c>
      <c r="P249" s="60"/>
      <c r="Q249" s="85">
        <f t="shared" si="76"/>
        <v>4.71</v>
      </c>
      <c r="R249" s="85">
        <f t="shared" si="77"/>
        <v>4.71</v>
      </c>
      <c r="S249" s="85">
        <f>Summary!E249</f>
        <v>0</v>
      </c>
      <c r="T249" s="70"/>
      <c r="U249" s="22">
        <f t="shared" si="78"/>
        <v>30</v>
      </c>
      <c r="V249" s="71">
        <f t="shared" si="79"/>
        <v>44348</v>
      </c>
      <c r="W249" s="22">
        <f t="shared" ca="1" si="80"/>
        <v>7286</v>
      </c>
      <c r="X249" s="68">
        <f>VLOOKUP($A249,[0]!Table,MATCH(X$4,[0]!Curves,0))</f>
        <v>6.6592031120103395E-2</v>
      </c>
      <c r="Y249" s="72">
        <f t="shared" ca="1" si="81"/>
        <v>0.27070091918836331</v>
      </c>
      <c r="Z249" s="22">
        <f t="shared" si="82"/>
        <v>0</v>
      </c>
      <c r="AA249" s="22">
        <f t="shared" si="83"/>
        <v>0</v>
      </c>
      <c r="AB249" s="73"/>
      <c r="AC249" s="62">
        <f t="shared" ca="1" si="84"/>
        <v>0</v>
      </c>
      <c r="AE249" s="62">
        <f t="shared" ca="1" si="86"/>
        <v>0</v>
      </c>
      <c r="AF249" s="62">
        <f t="shared" ca="1" si="87"/>
        <v>0</v>
      </c>
      <c r="AG249" s="62">
        <f t="shared" ca="1" si="88"/>
        <v>0</v>
      </c>
    </row>
    <row r="250" spans="1:33" ht="12" customHeight="1">
      <c r="A250" s="65">
        <f t="shared" si="85"/>
        <v>44378</v>
      </c>
      <c r="B250" s="66">
        <f>Summary!D250</f>
        <v>0</v>
      </c>
      <c r="C250" s="74"/>
      <c r="D250" s="67">
        <f t="shared" si="67"/>
        <v>0</v>
      </c>
      <c r="E250" s="56">
        <f t="shared" si="68"/>
        <v>0</v>
      </c>
      <c r="F250" s="56">
        <f t="shared" ca="1" si="69"/>
        <v>0</v>
      </c>
      <c r="G250" s="68">
        <f>VLOOKUP($A250,[0]!Table,MATCH(G$4,[0]!Curves,0))</f>
        <v>4.742</v>
      </c>
      <c r="H250" s="69">
        <f t="shared" si="70"/>
        <v>4.742</v>
      </c>
      <c r="I250" s="68">
        <f t="shared" si="71"/>
        <v>4.742</v>
      </c>
      <c r="J250" s="68">
        <v>0</v>
      </c>
      <c r="K250" s="69">
        <f t="shared" si="72"/>
        <v>0</v>
      </c>
      <c r="L250" s="85">
        <f t="shared" si="73"/>
        <v>0</v>
      </c>
      <c r="M250" s="68" t="e">
        <f>VLOOKUP($A250,[0]!Table,MATCH(M$4,[0]!Curves,0))</f>
        <v>#N/A</v>
      </c>
      <c r="N250" s="69" t="e">
        <f t="shared" si="74"/>
        <v>#N/A</v>
      </c>
      <c r="O250" s="85" t="e">
        <f t="shared" si="75"/>
        <v>#N/A</v>
      </c>
      <c r="P250" s="60"/>
      <c r="Q250" s="85">
        <f t="shared" si="76"/>
        <v>4.742</v>
      </c>
      <c r="R250" s="85">
        <f t="shared" si="77"/>
        <v>4.742</v>
      </c>
      <c r="S250" s="85">
        <f>Summary!E250</f>
        <v>0</v>
      </c>
      <c r="T250" s="70"/>
      <c r="U250" s="22">
        <f t="shared" si="78"/>
        <v>31</v>
      </c>
      <c r="V250" s="71">
        <f t="shared" si="79"/>
        <v>44378</v>
      </c>
      <c r="W250" s="22">
        <f t="shared" ca="1" si="80"/>
        <v>7316</v>
      </c>
      <c r="X250" s="68">
        <f>VLOOKUP($A250,[0]!Table,MATCH(X$4,[0]!Curves,0))</f>
        <v>6.6624026673619302E-2</v>
      </c>
      <c r="Y250" s="72">
        <f t="shared" ca="1" si="81"/>
        <v>0.26908138690314831</v>
      </c>
      <c r="Z250" s="22">
        <f t="shared" si="82"/>
        <v>0</v>
      </c>
      <c r="AA250" s="22">
        <f t="shared" si="83"/>
        <v>0</v>
      </c>
      <c r="AB250" s="73"/>
      <c r="AC250" s="62">
        <f t="shared" ca="1" si="84"/>
        <v>0</v>
      </c>
      <c r="AE250" s="62">
        <f t="shared" ca="1" si="86"/>
        <v>0</v>
      </c>
      <c r="AF250" s="62">
        <f t="shared" ca="1" si="87"/>
        <v>0</v>
      </c>
      <c r="AG250" s="62">
        <f t="shared" ca="1" si="88"/>
        <v>0</v>
      </c>
    </row>
    <row r="251" spans="1:33" ht="12" customHeight="1">
      <c r="A251" s="65">
        <f t="shared" si="85"/>
        <v>44409</v>
      </c>
      <c r="B251" s="66">
        <f>Summary!D251</f>
        <v>0</v>
      </c>
      <c r="C251" s="74"/>
      <c r="D251" s="67">
        <f t="shared" si="67"/>
        <v>0</v>
      </c>
      <c r="E251" s="56">
        <f t="shared" si="68"/>
        <v>0</v>
      </c>
      <c r="F251" s="56">
        <f t="shared" ca="1" si="69"/>
        <v>0</v>
      </c>
      <c r="G251" s="68">
        <f>VLOOKUP($A251,[0]!Table,MATCH(G$4,[0]!Curves,0))</f>
        <v>4.7910000000000004</v>
      </c>
      <c r="H251" s="69">
        <f t="shared" si="70"/>
        <v>4.7910000000000004</v>
      </c>
      <c r="I251" s="68">
        <f t="shared" si="71"/>
        <v>4.7910000000000004</v>
      </c>
      <c r="J251" s="68">
        <v>0</v>
      </c>
      <c r="K251" s="69">
        <f t="shared" si="72"/>
        <v>0</v>
      </c>
      <c r="L251" s="85">
        <f t="shared" si="73"/>
        <v>0</v>
      </c>
      <c r="M251" s="68" t="e">
        <f>VLOOKUP($A251,[0]!Table,MATCH(M$4,[0]!Curves,0))</f>
        <v>#N/A</v>
      </c>
      <c r="N251" s="69" t="e">
        <f t="shared" si="74"/>
        <v>#N/A</v>
      </c>
      <c r="O251" s="85" t="e">
        <f t="shared" si="75"/>
        <v>#N/A</v>
      </c>
      <c r="P251" s="60"/>
      <c r="Q251" s="85">
        <f t="shared" si="76"/>
        <v>4.7910000000000004</v>
      </c>
      <c r="R251" s="85">
        <f t="shared" si="77"/>
        <v>4.7910000000000004</v>
      </c>
      <c r="S251" s="85">
        <f>Summary!E251</f>
        <v>0</v>
      </c>
      <c r="T251" s="70"/>
      <c r="U251" s="22">
        <f t="shared" si="78"/>
        <v>31</v>
      </c>
      <c r="V251" s="71">
        <f t="shared" si="79"/>
        <v>44409</v>
      </c>
      <c r="W251" s="22">
        <f t="shared" ca="1" si="80"/>
        <v>7347</v>
      </c>
      <c r="X251" s="68">
        <f>VLOOKUP($A251,[0]!Table,MATCH(X$4,[0]!Curves,0))</f>
        <v>6.6617783834686403E-2</v>
      </c>
      <c r="Y251" s="72">
        <f t="shared" ca="1" si="81"/>
        <v>0.26762130773409842</v>
      </c>
      <c r="Z251" s="22">
        <f t="shared" si="82"/>
        <v>0</v>
      </c>
      <c r="AA251" s="22">
        <f t="shared" si="83"/>
        <v>0</v>
      </c>
      <c r="AB251" s="73"/>
      <c r="AC251" s="62">
        <f t="shared" ca="1" si="84"/>
        <v>0</v>
      </c>
      <c r="AE251" s="62">
        <f t="shared" ca="1" si="86"/>
        <v>0</v>
      </c>
      <c r="AF251" s="62">
        <f t="shared" ca="1" si="87"/>
        <v>0</v>
      </c>
      <c r="AG251" s="62">
        <f t="shared" ca="1" si="88"/>
        <v>0</v>
      </c>
    </row>
    <row r="252" spans="1:33" ht="12" customHeight="1">
      <c r="A252" s="65">
        <f t="shared" si="85"/>
        <v>44440</v>
      </c>
      <c r="B252" s="66">
        <f>Summary!D252</f>
        <v>0</v>
      </c>
      <c r="C252" s="74"/>
      <c r="D252" s="67">
        <f t="shared" si="67"/>
        <v>0</v>
      </c>
      <c r="E252" s="56">
        <f t="shared" si="68"/>
        <v>0</v>
      </c>
      <c r="F252" s="56">
        <f t="shared" ca="1" si="69"/>
        <v>0</v>
      </c>
      <c r="G252" s="68">
        <f>VLOOKUP($A252,[0]!Table,MATCH(G$4,[0]!Curves,0))</f>
        <v>4.806</v>
      </c>
      <c r="H252" s="69">
        <f t="shared" si="70"/>
        <v>4.806</v>
      </c>
      <c r="I252" s="68">
        <f t="shared" si="71"/>
        <v>4.806</v>
      </c>
      <c r="J252" s="68">
        <v>0</v>
      </c>
      <c r="K252" s="69">
        <f t="shared" si="72"/>
        <v>0</v>
      </c>
      <c r="L252" s="85">
        <f t="shared" si="73"/>
        <v>0</v>
      </c>
      <c r="M252" s="68" t="e">
        <f>VLOOKUP($A252,[0]!Table,MATCH(M$4,[0]!Curves,0))</f>
        <v>#N/A</v>
      </c>
      <c r="N252" s="69" t="e">
        <f t="shared" si="74"/>
        <v>#N/A</v>
      </c>
      <c r="O252" s="85" t="e">
        <f t="shared" si="75"/>
        <v>#N/A</v>
      </c>
      <c r="P252" s="60"/>
      <c r="Q252" s="85">
        <f t="shared" si="76"/>
        <v>4.806</v>
      </c>
      <c r="R252" s="85">
        <f t="shared" si="77"/>
        <v>4.806</v>
      </c>
      <c r="S252" s="85">
        <f>Summary!E252</f>
        <v>0</v>
      </c>
      <c r="T252" s="70"/>
      <c r="U252" s="22">
        <f t="shared" si="78"/>
        <v>30</v>
      </c>
      <c r="V252" s="71">
        <f t="shared" si="79"/>
        <v>44440</v>
      </c>
      <c r="W252" s="22">
        <f t="shared" ca="1" si="80"/>
        <v>7378</v>
      </c>
      <c r="X252" s="68">
        <f>VLOOKUP($A252,[0]!Table,MATCH(X$4,[0]!Curves,0))</f>
        <v>6.6611540995766397E-2</v>
      </c>
      <c r="Y252" s="72">
        <f t="shared" ca="1" si="81"/>
        <v>0.26616942425641887</v>
      </c>
      <c r="Z252" s="22">
        <f t="shared" si="82"/>
        <v>0</v>
      </c>
      <c r="AA252" s="22">
        <f t="shared" si="83"/>
        <v>0</v>
      </c>
      <c r="AB252" s="73"/>
      <c r="AC252" s="62">
        <f t="shared" ca="1" si="84"/>
        <v>0</v>
      </c>
      <c r="AE252" s="62">
        <f t="shared" ca="1" si="86"/>
        <v>0</v>
      </c>
      <c r="AF252" s="62">
        <f t="shared" ca="1" si="87"/>
        <v>0</v>
      </c>
      <c r="AG252" s="62">
        <f t="shared" ca="1" si="88"/>
        <v>0</v>
      </c>
    </row>
    <row r="253" spans="1:33" ht="12" customHeight="1">
      <c r="A253" s="65">
        <f t="shared" si="85"/>
        <v>44470</v>
      </c>
      <c r="B253" s="66">
        <f>Summary!D253</f>
        <v>0</v>
      </c>
      <c r="C253" s="74"/>
      <c r="D253" s="67">
        <f t="shared" si="67"/>
        <v>0</v>
      </c>
      <c r="E253" s="56">
        <f t="shared" si="68"/>
        <v>0</v>
      </c>
      <c r="F253" s="56">
        <f t="shared" ca="1" si="69"/>
        <v>0</v>
      </c>
      <c r="G253" s="68">
        <f>VLOOKUP($A253,[0]!Table,MATCH(G$4,[0]!Curves,0))</f>
        <v>4.835</v>
      </c>
      <c r="H253" s="69">
        <f t="shared" si="70"/>
        <v>4.835</v>
      </c>
      <c r="I253" s="68">
        <f t="shared" si="71"/>
        <v>4.835</v>
      </c>
      <c r="J253" s="68">
        <v>0</v>
      </c>
      <c r="K253" s="69">
        <f t="shared" si="72"/>
        <v>0</v>
      </c>
      <c r="L253" s="85">
        <f t="shared" si="73"/>
        <v>0</v>
      </c>
      <c r="M253" s="68" t="e">
        <f>VLOOKUP($A253,[0]!Table,MATCH(M$4,[0]!Curves,0))</f>
        <v>#N/A</v>
      </c>
      <c r="N253" s="69" t="e">
        <f t="shared" si="74"/>
        <v>#N/A</v>
      </c>
      <c r="O253" s="85" t="e">
        <f t="shared" si="75"/>
        <v>#N/A</v>
      </c>
      <c r="P253" s="60"/>
      <c r="Q253" s="85">
        <f t="shared" si="76"/>
        <v>4.835</v>
      </c>
      <c r="R253" s="85">
        <f t="shared" si="77"/>
        <v>4.835</v>
      </c>
      <c r="S253" s="85">
        <f>Summary!E253</f>
        <v>0</v>
      </c>
      <c r="T253" s="70"/>
      <c r="U253" s="22">
        <f t="shared" si="78"/>
        <v>31</v>
      </c>
      <c r="V253" s="71">
        <f t="shared" si="79"/>
        <v>44470</v>
      </c>
      <c r="W253" s="22">
        <f t="shared" ca="1" si="80"/>
        <v>7408</v>
      </c>
      <c r="X253" s="68">
        <f>VLOOKUP($A253,[0]!Table,MATCH(X$4,[0]!Curves,0))</f>
        <v>6.66054995387593E-2</v>
      </c>
      <c r="Y253" s="72">
        <f t="shared" ca="1" si="81"/>
        <v>0.26477213444086894</v>
      </c>
      <c r="Z253" s="22">
        <f t="shared" si="82"/>
        <v>0</v>
      </c>
      <c r="AA253" s="22">
        <f t="shared" si="83"/>
        <v>0</v>
      </c>
      <c r="AB253" s="73"/>
      <c r="AC253" s="62">
        <f t="shared" ca="1" si="84"/>
        <v>0</v>
      </c>
      <c r="AE253" s="62">
        <f t="shared" ca="1" si="86"/>
        <v>0</v>
      </c>
      <c r="AF253" s="62">
        <f t="shared" ca="1" si="87"/>
        <v>0</v>
      </c>
      <c r="AG253" s="62">
        <f t="shared" ca="1" si="88"/>
        <v>0</v>
      </c>
    </row>
    <row r="254" spans="1:33" ht="12" customHeight="1">
      <c r="A254" s="65">
        <f t="shared" si="85"/>
        <v>44501</v>
      </c>
      <c r="B254" s="66">
        <f>Summary!D254</f>
        <v>0</v>
      </c>
      <c r="C254" s="74"/>
      <c r="D254" s="67">
        <f t="shared" si="67"/>
        <v>0</v>
      </c>
      <c r="E254" s="56">
        <f t="shared" si="68"/>
        <v>0</v>
      </c>
      <c r="F254" s="56">
        <f t="shared" ca="1" si="69"/>
        <v>0</v>
      </c>
      <c r="G254" s="68">
        <f>VLOOKUP($A254,[0]!Table,MATCH(G$4,[0]!Curves,0))</f>
        <v>4.9749999999999996</v>
      </c>
      <c r="H254" s="69">
        <f t="shared" si="70"/>
        <v>4.9749999999999996</v>
      </c>
      <c r="I254" s="68">
        <f t="shared" si="71"/>
        <v>4.9749999999999996</v>
      </c>
      <c r="J254" s="68">
        <v>0</v>
      </c>
      <c r="K254" s="69">
        <f t="shared" si="72"/>
        <v>0</v>
      </c>
      <c r="L254" s="85">
        <f t="shared" si="73"/>
        <v>0</v>
      </c>
      <c r="M254" s="68" t="e">
        <f>VLOOKUP($A254,[0]!Table,MATCH(M$4,[0]!Curves,0))</f>
        <v>#N/A</v>
      </c>
      <c r="N254" s="69" t="e">
        <f t="shared" si="74"/>
        <v>#N/A</v>
      </c>
      <c r="O254" s="85" t="e">
        <f t="shared" si="75"/>
        <v>#N/A</v>
      </c>
      <c r="P254" s="60"/>
      <c r="Q254" s="85">
        <f t="shared" si="76"/>
        <v>4.9749999999999996</v>
      </c>
      <c r="R254" s="85">
        <f t="shared" si="77"/>
        <v>4.9749999999999996</v>
      </c>
      <c r="S254" s="85">
        <f>Summary!E254</f>
        <v>0</v>
      </c>
      <c r="T254" s="70"/>
      <c r="U254" s="22">
        <f t="shared" si="78"/>
        <v>30</v>
      </c>
      <c r="V254" s="71">
        <f t="shared" si="79"/>
        <v>44501</v>
      </c>
      <c r="W254" s="22">
        <f t="shared" ca="1" si="80"/>
        <v>7439</v>
      </c>
      <c r="X254" s="68">
        <f>VLOOKUP($A254,[0]!Table,MATCH(X$4,[0]!Curves,0))</f>
        <v>6.6599256699864606E-2</v>
      </c>
      <c r="Y254" s="72">
        <f t="shared" ca="1" si="81"/>
        <v>0.26333623973778397</v>
      </c>
      <c r="Z254" s="22">
        <f t="shared" si="82"/>
        <v>0</v>
      </c>
      <c r="AA254" s="22">
        <f t="shared" si="83"/>
        <v>0</v>
      </c>
      <c r="AB254" s="73"/>
      <c r="AC254" s="62">
        <f t="shared" ca="1" si="84"/>
        <v>0</v>
      </c>
      <c r="AE254" s="62">
        <f t="shared" ca="1" si="86"/>
        <v>0</v>
      </c>
      <c r="AF254" s="62">
        <f t="shared" ca="1" si="87"/>
        <v>0</v>
      </c>
      <c r="AG254" s="62">
        <f t="shared" ca="1" si="88"/>
        <v>0</v>
      </c>
    </row>
    <row r="255" spans="1:33" ht="12" customHeight="1">
      <c r="A255" s="65">
        <f t="shared" si="85"/>
        <v>44531</v>
      </c>
      <c r="B255" s="66">
        <f>Summary!D255</f>
        <v>0</v>
      </c>
      <c r="C255" s="74"/>
      <c r="D255" s="67">
        <f t="shared" si="67"/>
        <v>0</v>
      </c>
      <c r="E255" s="56">
        <f t="shared" si="68"/>
        <v>0</v>
      </c>
      <c r="F255" s="56">
        <f t="shared" ca="1" si="69"/>
        <v>0</v>
      </c>
      <c r="G255" s="68">
        <f>VLOOKUP($A255,[0]!Table,MATCH(G$4,[0]!Curves,0))</f>
        <v>5.1150000000000002</v>
      </c>
      <c r="H255" s="69">
        <f t="shared" si="70"/>
        <v>5.1150000000000002</v>
      </c>
      <c r="I255" s="68">
        <f t="shared" si="71"/>
        <v>5.1150000000000002</v>
      </c>
      <c r="J255" s="68">
        <v>0</v>
      </c>
      <c r="K255" s="69">
        <f t="shared" si="72"/>
        <v>0</v>
      </c>
      <c r="L255" s="85">
        <f t="shared" si="73"/>
        <v>0</v>
      </c>
      <c r="M255" s="68" t="e">
        <f>VLOOKUP($A255,[0]!Table,MATCH(M$4,[0]!Curves,0))</f>
        <v>#N/A</v>
      </c>
      <c r="N255" s="69" t="e">
        <f t="shared" si="74"/>
        <v>#N/A</v>
      </c>
      <c r="O255" s="85" t="e">
        <f t="shared" si="75"/>
        <v>#N/A</v>
      </c>
      <c r="P255" s="60"/>
      <c r="Q255" s="85">
        <f t="shared" si="76"/>
        <v>5.1150000000000002</v>
      </c>
      <c r="R255" s="85">
        <f t="shared" si="77"/>
        <v>5.1150000000000002</v>
      </c>
      <c r="S255" s="85">
        <f>Summary!E255</f>
        <v>0</v>
      </c>
      <c r="T255" s="70"/>
      <c r="U255" s="22">
        <f t="shared" si="78"/>
        <v>31</v>
      </c>
      <c r="V255" s="71">
        <f t="shared" si="79"/>
        <v>44531</v>
      </c>
      <c r="W255" s="22">
        <f t="shared" ca="1" si="80"/>
        <v>7469</v>
      </c>
      <c r="X255" s="68">
        <f>VLOOKUP($A255,[0]!Table,MATCH(X$4,[0]!Curves,0))</f>
        <v>6.6593215242881906E-2</v>
      </c>
      <c r="Y255" s="72">
        <f t="shared" ca="1" si="81"/>
        <v>0.26195433484029262</v>
      </c>
      <c r="Z255" s="22">
        <f t="shared" si="82"/>
        <v>0</v>
      </c>
      <c r="AA255" s="22">
        <f t="shared" si="83"/>
        <v>0</v>
      </c>
      <c r="AB255" s="73"/>
      <c r="AC255" s="62">
        <f t="shared" ca="1" si="84"/>
        <v>0</v>
      </c>
      <c r="AE255" s="62">
        <f t="shared" ca="1" si="86"/>
        <v>0</v>
      </c>
      <c r="AF255" s="62">
        <f t="shared" ca="1" si="87"/>
        <v>0</v>
      </c>
      <c r="AG255" s="62">
        <f t="shared" ca="1" si="88"/>
        <v>0</v>
      </c>
    </row>
    <row r="256" spans="1:33" ht="12" customHeight="1">
      <c r="A256" s="65">
        <f t="shared" si="85"/>
        <v>44562</v>
      </c>
      <c r="B256" s="66">
        <f>Summary!D256</f>
        <v>0</v>
      </c>
      <c r="C256" s="74"/>
      <c r="D256" s="67">
        <f t="shared" si="67"/>
        <v>0</v>
      </c>
      <c r="E256" s="56">
        <f t="shared" si="68"/>
        <v>0</v>
      </c>
      <c r="F256" s="56">
        <f t="shared" ca="1" si="69"/>
        <v>0</v>
      </c>
      <c r="G256" s="68">
        <f>VLOOKUP($A256,[0]!Table,MATCH(G$4,[0]!Curves,0))</f>
        <v>5.24</v>
      </c>
      <c r="H256" s="69">
        <f t="shared" si="70"/>
        <v>5.24</v>
      </c>
      <c r="I256" s="68">
        <f t="shared" si="71"/>
        <v>5.24</v>
      </c>
      <c r="J256" s="68">
        <v>0</v>
      </c>
      <c r="K256" s="69">
        <f t="shared" si="72"/>
        <v>0</v>
      </c>
      <c r="L256" s="85">
        <f t="shared" si="73"/>
        <v>0</v>
      </c>
      <c r="M256" s="68" t="e">
        <f>VLOOKUP($A256,[0]!Table,MATCH(M$4,[0]!Curves,0))</f>
        <v>#N/A</v>
      </c>
      <c r="N256" s="69" t="e">
        <f t="shared" si="74"/>
        <v>#N/A</v>
      </c>
      <c r="O256" s="85" t="e">
        <f t="shared" si="75"/>
        <v>#N/A</v>
      </c>
      <c r="P256" s="60"/>
      <c r="Q256" s="85">
        <f t="shared" si="76"/>
        <v>5.24</v>
      </c>
      <c r="R256" s="85">
        <f t="shared" si="77"/>
        <v>5.24</v>
      </c>
      <c r="S256" s="85">
        <f>Summary!E256</f>
        <v>0</v>
      </c>
      <c r="T256" s="70"/>
      <c r="U256" s="22">
        <f t="shared" si="78"/>
        <v>31</v>
      </c>
      <c r="V256" s="71">
        <f t="shared" si="79"/>
        <v>44562</v>
      </c>
      <c r="W256" s="22">
        <f t="shared" ca="1" si="80"/>
        <v>7500</v>
      </c>
      <c r="X256" s="68">
        <f>VLOOKUP($A256,[0]!Table,MATCH(X$4,[0]!Curves,0))</f>
        <v>6.6586972404012901E-2</v>
      </c>
      <c r="Y256" s="72">
        <f t="shared" ca="1" si="81"/>
        <v>0.26053424739573977</v>
      </c>
      <c r="Z256" s="22">
        <f t="shared" si="82"/>
        <v>0</v>
      </c>
      <c r="AA256" s="22">
        <f t="shared" si="83"/>
        <v>0</v>
      </c>
      <c r="AB256" s="73"/>
      <c r="AC256" s="62">
        <f t="shared" ca="1" si="84"/>
        <v>0</v>
      </c>
      <c r="AE256" s="62">
        <f t="shared" ca="1" si="86"/>
        <v>0</v>
      </c>
      <c r="AF256" s="62">
        <f t="shared" ca="1" si="87"/>
        <v>0</v>
      </c>
      <c r="AG256" s="62">
        <f t="shared" ca="1" si="88"/>
        <v>0</v>
      </c>
    </row>
    <row r="257" spans="1:33" ht="12" customHeight="1">
      <c r="A257" s="65">
        <f t="shared" si="85"/>
        <v>44593</v>
      </c>
      <c r="B257" s="66">
        <f>Summary!D257</f>
        <v>0</v>
      </c>
      <c r="C257" s="74"/>
      <c r="D257" s="67">
        <f t="shared" si="67"/>
        <v>0</v>
      </c>
      <c r="E257" s="56">
        <f t="shared" si="68"/>
        <v>0</v>
      </c>
      <c r="F257" s="56">
        <f t="shared" ca="1" si="69"/>
        <v>0</v>
      </c>
      <c r="G257" s="68">
        <f>VLOOKUP($A257,[0]!Table,MATCH(G$4,[0]!Curves,0))</f>
        <v>5.1219999999999999</v>
      </c>
      <c r="H257" s="69">
        <f t="shared" si="70"/>
        <v>5.1219999999999999</v>
      </c>
      <c r="I257" s="68">
        <f t="shared" si="71"/>
        <v>5.1219999999999999</v>
      </c>
      <c r="J257" s="68">
        <v>0</v>
      </c>
      <c r="K257" s="69">
        <f t="shared" si="72"/>
        <v>0</v>
      </c>
      <c r="L257" s="85">
        <f t="shared" si="73"/>
        <v>0</v>
      </c>
      <c r="M257" s="68" t="e">
        <f>VLOOKUP($A257,[0]!Table,MATCH(M$4,[0]!Curves,0))</f>
        <v>#N/A</v>
      </c>
      <c r="N257" s="69" t="e">
        <f t="shared" si="74"/>
        <v>#N/A</v>
      </c>
      <c r="O257" s="85" t="e">
        <f t="shared" si="75"/>
        <v>#N/A</v>
      </c>
      <c r="P257" s="60"/>
      <c r="Q257" s="85">
        <f t="shared" si="76"/>
        <v>5.1219999999999999</v>
      </c>
      <c r="R257" s="85">
        <f t="shared" si="77"/>
        <v>5.1219999999999999</v>
      </c>
      <c r="S257" s="85">
        <f>Summary!E257</f>
        <v>0</v>
      </c>
      <c r="T257" s="70"/>
      <c r="U257" s="22">
        <f t="shared" si="78"/>
        <v>28</v>
      </c>
      <c r="V257" s="71">
        <f t="shared" si="79"/>
        <v>44593</v>
      </c>
      <c r="W257" s="22">
        <f t="shared" ca="1" si="80"/>
        <v>7531</v>
      </c>
      <c r="X257" s="68">
        <f>VLOOKUP($A257,[0]!Table,MATCH(X$4,[0]!Curves,0))</f>
        <v>6.6580729565156399E-2</v>
      </c>
      <c r="Y257" s="72">
        <f t="shared" ca="1" si="81"/>
        <v>0.25912212426557202</v>
      </c>
      <c r="Z257" s="22">
        <f t="shared" si="82"/>
        <v>0</v>
      </c>
      <c r="AA257" s="22">
        <f t="shared" si="83"/>
        <v>0</v>
      </c>
      <c r="AB257" s="73"/>
      <c r="AC257" s="62">
        <f t="shared" ca="1" si="84"/>
        <v>0</v>
      </c>
      <c r="AE257" s="62">
        <f t="shared" ca="1" si="86"/>
        <v>0</v>
      </c>
      <c r="AF257" s="62">
        <f t="shared" ca="1" si="87"/>
        <v>0</v>
      </c>
      <c r="AG257" s="62">
        <f t="shared" ca="1" si="88"/>
        <v>0</v>
      </c>
    </row>
    <row r="258" spans="1:33" ht="12" customHeight="1">
      <c r="A258" s="65">
        <f t="shared" si="85"/>
        <v>44621</v>
      </c>
      <c r="B258" s="66">
        <f>Summary!D258</f>
        <v>0</v>
      </c>
      <c r="C258" s="74"/>
      <c r="D258" s="67">
        <f t="shared" si="67"/>
        <v>0</v>
      </c>
      <c r="E258" s="56">
        <f t="shared" si="68"/>
        <v>0</v>
      </c>
      <c r="F258" s="56">
        <f t="shared" ca="1" si="69"/>
        <v>0</v>
      </c>
      <c r="G258" s="68">
        <f>VLOOKUP($A258,[0]!Table,MATCH(G$4,[0]!Curves,0))</f>
        <v>4.9889999999999999</v>
      </c>
      <c r="H258" s="69">
        <f t="shared" si="70"/>
        <v>4.9889999999999999</v>
      </c>
      <c r="I258" s="68">
        <f t="shared" si="71"/>
        <v>4.9889999999999999</v>
      </c>
      <c r="J258" s="68">
        <v>0</v>
      </c>
      <c r="K258" s="69">
        <f t="shared" si="72"/>
        <v>0</v>
      </c>
      <c r="L258" s="85">
        <f t="shared" si="73"/>
        <v>0</v>
      </c>
      <c r="M258" s="68" t="e">
        <f>VLOOKUP($A258,[0]!Table,MATCH(M$4,[0]!Curves,0))</f>
        <v>#N/A</v>
      </c>
      <c r="N258" s="69" t="e">
        <f t="shared" si="74"/>
        <v>#N/A</v>
      </c>
      <c r="O258" s="85" t="e">
        <f t="shared" si="75"/>
        <v>#N/A</v>
      </c>
      <c r="P258" s="60"/>
      <c r="Q258" s="85">
        <f t="shared" si="76"/>
        <v>4.9889999999999999</v>
      </c>
      <c r="R258" s="85">
        <f t="shared" si="77"/>
        <v>4.9889999999999999</v>
      </c>
      <c r="S258" s="85">
        <f>Summary!E258</f>
        <v>0</v>
      </c>
      <c r="T258" s="70"/>
      <c r="U258" s="22">
        <f t="shared" si="78"/>
        <v>31</v>
      </c>
      <c r="V258" s="71">
        <f t="shared" si="79"/>
        <v>44621</v>
      </c>
      <c r="W258" s="22">
        <f t="shared" ca="1" si="80"/>
        <v>7559</v>
      </c>
      <c r="X258" s="68">
        <f>VLOOKUP($A258,[0]!Table,MATCH(X$4,[0]!Curves,0))</f>
        <v>6.6575090872007095E-2</v>
      </c>
      <c r="Y258" s="72">
        <f t="shared" ca="1" si="81"/>
        <v>0.25785346539607523</v>
      </c>
      <c r="Z258" s="22">
        <f t="shared" si="82"/>
        <v>0</v>
      </c>
      <c r="AA258" s="22">
        <f t="shared" si="83"/>
        <v>0</v>
      </c>
      <c r="AB258" s="73"/>
      <c r="AC258" s="62">
        <f t="shared" ca="1" si="84"/>
        <v>0</v>
      </c>
      <c r="AE258" s="62">
        <f t="shared" ca="1" si="86"/>
        <v>0</v>
      </c>
      <c r="AF258" s="62">
        <f t="shared" ca="1" si="87"/>
        <v>0</v>
      </c>
      <c r="AG258" s="62">
        <f t="shared" ca="1" si="88"/>
        <v>0</v>
      </c>
    </row>
    <row r="259" spans="1:33" ht="12" customHeight="1">
      <c r="A259" s="65">
        <f t="shared" si="85"/>
        <v>44652</v>
      </c>
      <c r="B259" s="66">
        <f>Summary!D259</f>
        <v>0</v>
      </c>
      <c r="C259" s="74"/>
      <c r="D259" s="67">
        <f t="shared" si="67"/>
        <v>0</v>
      </c>
      <c r="E259" s="56">
        <f t="shared" si="68"/>
        <v>0</v>
      </c>
      <c r="F259" s="56">
        <f t="shared" ca="1" si="69"/>
        <v>0</v>
      </c>
      <c r="G259" s="68">
        <f>VLOOKUP($A259,[0]!Table,MATCH(G$4,[0]!Curves,0))</f>
        <v>4.7690000000000001</v>
      </c>
      <c r="H259" s="69">
        <f t="shared" si="70"/>
        <v>4.7690000000000001</v>
      </c>
      <c r="I259" s="68">
        <f t="shared" si="71"/>
        <v>4.7690000000000001</v>
      </c>
      <c r="J259" s="68">
        <v>0</v>
      </c>
      <c r="K259" s="69">
        <f t="shared" si="72"/>
        <v>0</v>
      </c>
      <c r="L259" s="85">
        <f t="shared" si="73"/>
        <v>0</v>
      </c>
      <c r="M259" s="68" t="e">
        <f>VLOOKUP($A259,[0]!Table,MATCH(M$4,[0]!Curves,0))</f>
        <v>#N/A</v>
      </c>
      <c r="N259" s="69" t="e">
        <f t="shared" si="74"/>
        <v>#N/A</v>
      </c>
      <c r="O259" s="85" t="e">
        <f t="shared" si="75"/>
        <v>#N/A</v>
      </c>
      <c r="P259" s="60"/>
      <c r="Q259" s="85">
        <f t="shared" si="76"/>
        <v>4.7690000000000001</v>
      </c>
      <c r="R259" s="85">
        <f t="shared" si="77"/>
        <v>4.7690000000000001</v>
      </c>
      <c r="S259" s="85">
        <f>Summary!E259</f>
        <v>0</v>
      </c>
      <c r="T259" s="70"/>
      <c r="U259" s="22">
        <f t="shared" si="78"/>
        <v>30</v>
      </c>
      <c r="V259" s="71">
        <f t="shared" si="79"/>
        <v>44652</v>
      </c>
      <c r="W259" s="22">
        <f t="shared" ca="1" si="80"/>
        <v>7590</v>
      </c>
      <c r="X259" s="68">
        <f>VLOOKUP($A259,[0]!Table,MATCH(X$4,[0]!Curves,0))</f>
        <v>6.6568848033175407E-2</v>
      </c>
      <c r="Y259" s="72">
        <f t="shared" ca="1" si="81"/>
        <v>0.25645637314172609</v>
      </c>
      <c r="Z259" s="22">
        <f t="shared" si="82"/>
        <v>0</v>
      </c>
      <c r="AA259" s="22">
        <f t="shared" si="83"/>
        <v>0</v>
      </c>
      <c r="AB259" s="73"/>
      <c r="AC259" s="62">
        <f t="shared" ca="1" si="84"/>
        <v>0</v>
      </c>
      <c r="AE259" s="62">
        <f t="shared" ca="1" si="86"/>
        <v>0</v>
      </c>
      <c r="AF259" s="62">
        <f t="shared" ca="1" si="87"/>
        <v>0</v>
      </c>
      <c r="AG259" s="62">
        <f t="shared" ca="1" si="88"/>
        <v>0</v>
      </c>
    </row>
    <row r="260" spans="1:33" ht="12" customHeight="1">
      <c r="A260" s="65">
        <f t="shared" si="85"/>
        <v>44682</v>
      </c>
      <c r="B260" s="66">
        <f>Summary!D260</f>
        <v>0</v>
      </c>
      <c r="C260" s="74"/>
      <c r="D260" s="67">
        <f t="shared" si="67"/>
        <v>0</v>
      </c>
      <c r="E260" s="56">
        <f t="shared" si="68"/>
        <v>0</v>
      </c>
      <c r="F260" s="56">
        <f t="shared" ca="1" si="69"/>
        <v>0</v>
      </c>
      <c r="G260" s="68">
        <f>VLOOKUP($A260,[0]!Table,MATCH(G$4,[0]!Curves,0))</f>
        <v>4.7590000000000003</v>
      </c>
      <c r="H260" s="69">
        <f t="shared" si="70"/>
        <v>4.7590000000000003</v>
      </c>
      <c r="I260" s="68">
        <f t="shared" si="71"/>
        <v>4.7590000000000003</v>
      </c>
      <c r="J260" s="68">
        <v>0</v>
      </c>
      <c r="K260" s="69">
        <f t="shared" si="72"/>
        <v>0</v>
      </c>
      <c r="L260" s="85">
        <f t="shared" si="73"/>
        <v>0</v>
      </c>
      <c r="M260" s="68" t="e">
        <f>VLOOKUP($A260,[0]!Table,MATCH(M$4,[0]!Curves,0))</f>
        <v>#N/A</v>
      </c>
      <c r="N260" s="69" t="e">
        <f t="shared" si="74"/>
        <v>#N/A</v>
      </c>
      <c r="O260" s="85" t="e">
        <f t="shared" si="75"/>
        <v>#N/A</v>
      </c>
      <c r="P260" s="60"/>
      <c r="Q260" s="85">
        <f t="shared" si="76"/>
        <v>4.7590000000000003</v>
      </c>
      <c r="R260" s="85">
        <f t="shared" si="77"/>
        <v>4.7590000000000003</v>
      </c>
      <c r="S260" s="85">
        <f>Summary!E260</f>
        <v>0</v>
      </c>
      <c r="T260" s="70"/>
      <c r="U260" s="22">
        <f t="shared" si="78"/>
        <v>31</v>
      </c>
      <c r="V260" s="71">
        <f t="shared" si="79"/>
        <v>44682</v>
      </c>
      <c r="W260" s="22">
        <f t="shared" ca="1" si="80"/>
        <v>7620</v>
      </c>
      <c r="X260" s="68">
        <f>VLOOKUP($A260,[0]!Table,MATCH(X$4,[0]!Curves,0))</f>
        <v>6.6562806576253603E-2</v>
      </c>
      <c r="Y260" s="72">
        <f t="shared" ca="1" si="81"/>
        <v>0.25511180534056627</v>
      </c>
      <c r="Z260" s="22">
        <f t="shared" si="82"/>
        <v>0</v>
      </c>
      <c r="AA260" s="22">
        <f t="shared" si="83"/>
        <v>0</v>
      </c>
      <c r="AB260" s="73"/>
      <c r="AC260" s="62">
        <f t="shared" ca="1" si="84"/>
        <v>0</v>
      </c>
      <c r="AE260" s="62">
        <f t="shared" ca="1" si="86"/>
        <v>0</v>
      </c>
      <c r="AF260" s="62">
        <f t="shared" ca="1" si="87"/>
        <v>0</v>
      </c>
      <c r="AG260" s="62">
        <f t="shared" ca="1" si="88"/>
        <v>0</v>
      </c>
    </row>
    <row r="261" spans="1:33" ht="12" customHeight="1">
      <c r="A261" s="65">
        <f t="shared" si="85"/>
        <v>44713</v>
      </c>
      <c r="B261" s="66">
        <f>Summary!D261</f>
        <v>0</v>
      </c>
      <c r="C261" s="74"/>
      <c r="D261" s="67">
        <f t="shared" si="67"/>
        <v>0</v>
      </c>
      <c r="E261" s="56">
        <f t="shared" si="68"/>
        <v>0</v>
      </c>
      <c r="F261" s="56">
        <f t="shared" ca="1" si="69"/>
        <v>0</v>
      </c>
      <c r="G261" s="68">
        <f>VLOOKUP($A261,[0]!Table,MATCH(G$4,[0]!Curves,0))</f>
        <v>4.7949999999999999</v>
      </c>
      <c r="H261" s="69">
        <f t="shared" si="70"/>
        <v>4.7949999999999999</v>
      </c>
      <c r="I261" s="68">
        <f t="shared" si="71"/>
        <v>4.7949999999999999</v>
      </c>
      <c r="J261" s="68">
        <v>0</v>
      </c>
      <c r="K261" s="69">
        <f t="shared" si="72"/>
        <v>0</v>
      </c>
      <c r="L261" s="85">
        <f t="shared" si="73"/>
        <v>0</v>
      </c>
      <c r="M261" s="68" t="e">
        <f>VLOOKUP($A261,[0]!Table,MATCH(M$4,[0]!Curves,0))</f>
        <v>#N/A</v>
      </c>
      <c r="N261" s="69" t="e">
        <f t="shared" si="74"/>
        <v>#N/A</v>
      </c>
      <c r="O261" s="85" t="e">
        <f t="shared" si="75"/>
        <v>#N/A</v>
      </c>
      <c r="P261" s="60"/>
      <c r="Q261" s="85">
        <f t="shared" si="76"/>
        <v>4.7949999999999999</v>
      </c>
      <c r="R261" s="85">
        <f t="shared" si="77"/>
        <v>4.7949999999999999</v>
      </c>
      <c r="S261" s="85">
        <f>Summary!E261</f>
        <v>0</v>
      </c>
      <c r="T261" s="70"/>
      <c r="U261" s="22">
        <f t="shared" si="78"/>
        <v>30</v>
      </c>
      <c r="V261" s="71">
        <f t="shared" si="79"/>
        <v>44713</v>
      </c>
      <c r="W261" s="22">
        <f t="shared" ca="1" si="80"/>
        <v>7651</v>
      </c>
      <c r="X261" s="68">
        <f>VLOOKUP($A261,[0]!Table,MATCH(X$4,[0]!Curves,0))</f>
        <v>6.6556563737447699E-2</v>
      </c>
      <c r="Y261" s="72">
        <f t="shared" ca="1" si="81"/>
        <v>0.25373008007860093</v>
      </c>
      <c r="Z261" s="22">
        <f t="shared" si="82"/>
        <v>0</v>
      </c>
      <c r="AA261" s="22">
        <f t="shared" si="83"/>
        <v>0</v>
      </c>
      <c r="AB261" s="73"/>
      <c r="AC261" s="62">
        <f t="shared" ca="1" si="84"/>
        <v>0</v>
      </c>
      <c r="AE261" s="62">
        <f t="shared" ca="1" si="86"/>
        <v>0</v>
      </c>
      <c r="AF261" s="62">
        <f t="shared" ca="1" si="87"/>
        <v>0</v>
      </c>
      <c r="AG261" s="62">
        <f t="shared" ca="1" si="88"/>
        <v>0</v>
      </c>
    </row>
    <row r="262" spans="1:33" ht="12" customHeight="1">
      <c r="A262" s="65">
        <f t="shared" si="85"/>
        <v>44743</v>
      </c>
      <c r="B262" s="66">
        <f>Summary!D262</f>
        <v>0</v>
      </c>
      <c r="C262" s="74"/>
      <c r="D262" s="67">
        <f t="shared" si="67"/>
        <v>0</v>
      </c>
      <c r="E262" s="56">
        <f t="shared" si="68"/>
        <v>0</v>
      </c>
      <c r="F262" s="56">
        <f t="shared" ca="1" si="69"/>
        <v>0</v>
      </c>
      <c r="G262" s="68">
        <f>VLOOKUP($A262,[0]!Table,MATCH(G$4,[0]!Curves,0))</f>
        <v>4.827</v>
      </c>
      <c r="H262" s="69">
        <f t="shared" si="70"/>
        <v>4.827</v>
      </c>
      <c r="I262" s="68">
        <f t="shared" si="71"/>
        <v>4.827</v>
      </c>
      <c r="J262" s="68">
        <v>0</v>
      </c>
      <c r="K262" s="69">
        <f t="shared" si="72"/>
        <v>0</v>
      </c>
      <c r="L262" s="85">
        <f t="shared" si="73"/>
        <v>0</v>
      </c>
      <c r="M262" s="68" t="e">
        <f>VLOOKUP($A262,[0]!Table,MATCH(M$4,[0]!Curves,0))</f>
        <v>#N/A</v>
      </c>
      <c r="N262" s="69" t="e">
        <f t="shared" si="74"/>
        <v>#N/A</v>
      </c>
      <c r="O262" s="85" t="e">
        <f t="shared" si="75"/>
        <v>#N/A</v>
      </c>
      <c r="P262" s="60"/>
      <c r="Q262" s="85">
        <f t="shared" si="76"/>
        <v>4.827</v>
      </c>
      <c r="R262" s="85">
        <f t="shared" si="77"/>
        <v>4.827</v>
      </c>
      <c r="S262" s="85">
        <f>Summary!E262</f>
        <v>0</v>
      </c>
      <c r="T262" s="70"/>
      <c r="U262" s="22">
        <f t="shared" si="78"/>
        <v>31</v>
      </c>
      <c r="V262" s="71">
        <f t="shared" si="79"/>
        <v>44743</v>
      </c>
      <c r="W262" s="22">
        <f t="shared" ca="1" si="80"/>
        <v>7681</v>
      </c>
      <c r="X262" s="68">
        <f>VLOOKUP($A262,[0]!Table,MATCH(X$4,[0]!Curves,0))</f>
        <v>6.6550522280550195E-2</v>
      </c>
      <c r="Y262" s="72">
        <f t="shared" ca="1" si="81"/>
        <v>0.25240029899199795</v>
      </c>
      <c r="Z262" s="22">
        <f t="shared" si="82"/>
        <v>0</v>
      </c>
      <c r="AA262" s="22">
        <f t="shared" si="83"/>
        <v>0</v>
      </c>
      <c r="AB262" s="73"/>
      <c r="AC262" s="62">
        <f t="shared" ca="1" si="84"/>
        <v>0</v>
      </c>
      <c r="AE262" s="62">
        <f t="shared" ca="1" si="86"/>
        <v>0</v>
      </c>
      <c r="AF262" s="62">
        <f t="shared" ca="1" si="87"/>
        <v>0</v>
      </c>
      <c r="AG262" s="62">
        <f t="shared" ca="1" si="88"/>
        <v>0</v>
      </c>
    </row>
    <row r="263" spans="1:33" ht="12" customHeight="1">
      <c r="A263" s="65">
        <f t="shared" si="85"/>
        <v>44774</v>
      </c>
      <c r="B263" s="66">
        <f>Summary!D263</f>
        <v>0</v>
      </c>
      <c r="C263" s="74"/>
      <c r="D263" s="67">
        <f t="shared" si="67"/>
        <v>0</v>
      </c>
      <c r="E263" s="56">
        <f t="shared" si="68"/>
        <v>0</v>
      </c>
      <c r="F263" s="56">
        <f t="shared" ca="1" si="69"/>
        <v>0</v>
      </c>
      <c r="G263" s="68">
        <f>VLOOKUP($A263,[0]!Table,MATCH(G$4,[0]!Curves,0))</f>
        <v>4.8760000000000003</v>
      </c>
      <c r="H263" s="69">
        <f t="shared" si="70"/>
        <v>4.8760000000000003</v>
      </c>
      <c r="I263" s="68">
        <f t="shared" si="71"/>
        <v>4.8760000000000003</v>
      </c>
      <c r="J263" s="68">
        <v>0</v>
      </c>
      <c r="K263" s="69">
        <f t="shared" si="72"/>
        <v>0</v>
      </c>
      <c r="L263" s="85">
        <f t="shared" si="73"/>
        <v>0</v>
      </c>
      <c r="M263" s="68" t="e">
        <f>VLOOKUP($A263,[0]!Table,MATCH(M$4,[0]!Curves,0))</f>
        <v>#N/A</v>
      </c>
      <c r="N263" s="69" t="e">
        <f t="shared" si="74"/>
        <v>#N/A</v>
      </c>
      <c r="O263" s="85" t="e">
        <f t="shared" si="75"/>
        <v>#N/A</v>
      </c>
      <c r="P263" s="60"/>
      <c r="Q263" s="85">
        <f t="shared" si="76"/>
        <v>4.8760000000000003</v>
      </c>
      <c r="R263" s="85">
        <f t="shared" si="77"/>
        <v>4.8760000000000003</v>
      </c>
      <c r="S263" s="85">
        <f>Summary!E263</f>
        <v>0</v>
      </c>
      <c r="T263" s="70"/>
      <c r="U263" s="22">
        <f t="shared" si="78"/>
        <v>31</v>
      </c>
      <c r="V263" s="71">
        <f t="shared" si="79"/>
        <v>44774</v>
      </c>
      <c r="W263" s="22">
        <f t="shared" ca="1" si="80"/>
        <v>7712</v>
      </c>
      <c r="X263" s="68">
        <f>VLOOKUP($A263,[0]!Table,MATCH(X$4,[0]!Curves,0))</f>
        <v>6.6544279441769702E-2</v>
      </c>
      <c r="Y263" s="72">
        <f t="shared" ca="1" si="81"/>
        <v>0.25103376646157094</v>
      </c>
      <c r="Z263" s="22">
        <f t="shared" si="82"/>
        <v>0</v>
      </c>
      <c r="AA263" s="22">
        <f t="shared" si="83"/>
        <v>0</v>
      </c>
      <c r="AB263" s="73"/>
      <c r="AC263" s="62">
        <f t="shared" ca="1" si="84"/>
        <v>0</v>
      </c>
      <c r="AE263" s="62">
        <f t="shared" ca="1" si="86"/>
        <v>0</v>
      </c>
      <c r="AF263" s="62">
        <f t="shared" ca="1" si="87"/>
        <v>0</v>
      </c>
      <c r="AG263" s="62">
        <f t="shared" ca="1" si="88"/>
        <v>0</v>
      </c>
    </row>
    <row r="264" spans="1:33" ht="12" customHeight="1">
      <c r="A264" s="65">
        <f t="shared" si="85"/>
        <v>44805</v>
      </c>
      <c r="B264" s="66">
        <f>Summary!D264</f>
        <v>0</v>
      </c>
      <c r="C264" s="74"/>
      <c r="D264" s="67">
        <f t="shared" si="67"/>
        <v>0</v>
      </c>
      <c r="E264" s="56">
        <f t="shared" si="68"/>
        <v>0</v>
      </c>
      <c r="F264" s="56">
        <f t="shared" ca="1" si="69"/>
        <v>0</v>
      </c>
      <c r="G264" s="68">
        <f>VLOOKUP($A264,[0]!Table,MATCH(G$4,[0]!Curves,0))</f>
        <v>4.891</v>
      </c>
      <c r="H264" s="69">
        <f t="shared" si="70"/>
        <v>4.891</v>
      </c>
      <c r="I264" s="68">
        <f t="shared" si="71"/>
        <v>4.891</v>
      </c>
      <c r="J264" s="68">
        <v>0</v>
      </c>
      <c r="K264" s="69">
        <f t="shared" si="72"/>
        <v>0</v>
      </c>
      <c r="L264" s="85">
        <f t="shared" si="73"/>
        <v>0</v>
      </c>
      <c r="M264" s="68" t="e">
        <f>VLOOKUP($A264,[0]!Table,MATCH(M$4,[0]!Curves,0))</f>
        <v>#N/A</v>
      </c>
      <c r="N264" s="69" t="e">
        <f t="shared" si="74"/>
        <v>#N/A</v>
      </c>
      <c r="O264" s="85" t="e">
        <f t="shared" si="75"/>
        <v>#N/A</v>
      </c>
      <c r="P264" s="60"/>
      <c r="Q264" s="85">
        <f t="shared" si="76"/>
        <v>4.891</v>
      </c>
      <c r="R264" s="85">
        <f t="shared" si="77"/>
        <v>4.891</v>
      </c>
      <c r="S264" s="85">
        <f>Summary!E264</f>
        <v>0</v>
      </c>
      <c r="T264" s="70"/>
      <c r="U264" s="22">
        <f t="shared" si="78"/>
        <v>30</v>
      </c>
      <c r="V264" s="71">
        <f t="shared" si="79"/>
        <v>44805</v>
      </c>
      <c r="W264" s="22">
        <f t="shared" ca="1" si="80"/>
        <v>7743</v>
      </c>
      <c r="X264" s="68">
        <f>VLOOKUP($A264,[0]!Table,MATCH(X$4,[0]!Curves,0))</f>
        <v>6.6538036603001102E-2</v>
      </c>
      <c r="Y264" s="72">
        <f t="shared" ca="1" si="81"/>
        <v>0.24967488869747237</v>
      </c>
      <c r="Z264" s="22">
        <f t="shared" si="82"/>
        <v>0</v>
      </c>
      <c r="AA264" s="22">
        <f t="shared" si="83"/>
        <v>0</v>
      </c>
      <c r="AB264" s="73"/>
      <c r="AC264" s="62">
        <f t="shared" ca="1" si="84"/>
        <v>0</v>
      </c>
      <c r="AE264" s="62">
        <f t="shared" ca="1" si="86"/>
        <v>0</v>
      </c>
      <c r="AF264" s="62">
        <f t="shared" ca="1" si="87"/>
        <v>0</v>
      </c>
      <c r="AG264" s="62">
        <f t="shared" ca="1" si="88"/>
        <v>0</v>
      </c>
    </row>
    <row r="265" spans="1:33" ht="12" customHeight="1">
      <c r="A265" s="65">
        <f t="shared" si="85"/>
        <v>44835</v>
      </c>
      <c r="B265" s="66">
        <f>Summary!D265</f>
        <v>0</v>
      </c>
      <c r="C265" s="74"/>
      <c r="D265" s="67">
        <f t="shared" si="67"/>
        <v>0</v>
      </c>
      <c r="E265" s="56">
        <f t="shared" si="68"/>
        <v>0</v>
      </c>
      <c r="F265" s="56">
        <f t="shared" ca="1" si="69"/>
        <v>0</v>
      </c>
      <c r="G265" s="68">
        <f>VLOOKUP($A265,[0]!Table,MATCH(G$4,[0]!Curves,0))</f>
        <v>4.92</v>
      </c>
      <c r="H265" s="69">
        <f t="shared" si="70"/>
        <v>4.92</v>
      </c>
      <c r="I265" s="68">
        <f t="shared" si="71"/>
        <v>4.92</v>
      </c>
      <c r="J265" s="68">
        <v>0</v>
      </c>
      <c r="K265" s="69">
        <f t="shared" si="72"/>
        <v>0</v>
      </c>
      <c r="L265" s="85">
        <f t="shared" si="73"/>
        <v>0</v>
      </c>
      <c r="M265" s="68" t="e">
        <f>VLOOKUP($A265,[0]!Table,MATCH(M$4,[0]!Curves,0))</f>
        <v>#N/A</v>
      </c>
      <c r="N265" s="69" t="e">
        <f t="shared" si="74"/>
        <v>#N/A</v>
      </c>
      <c r="O265" s="85" t="e">
        <f t="shared" si="75"/>
        <v>#N/A</v>
      </c>
      <c r="P265" s="60"/>
      <c r="Q265" s="85">
        <f t="shared" si="76"/>
        <v>4.92</v>
      </c>
      <c r="R265" s="85">
        <f t="shared" si="77"/>
        <v>4.92</v>
      </c>
      <c r="S265" s="85">
        <f>Summary!E265</f>
        <v>0</v>
      </c>
      <c r="T265" s="70"/>
      <c r="U265" s="22">
        <f t="shared" si="78"/>
        <v>31</v>
      </c>
      <c r="V265" s="71">
        <f t="shared" si="79"/>
        <v>44835</v>
      </c>
      <c r="W265" s="22">
        <f t="shared" ca="1" si="80"/>
        <v>7773</v>
      </c>
      <c r="X265" s="68">
        <f>VLOOKUP($A265,[0]!Table,MATCH(X$4,[0]!Curves,0))</f>
        <v>6.6531995146141401E-2</v>
      </c>
      <c r="Y265" s="72">
        <f t="shared" ca="1" si="81"/>
        <v>0.24836709240837748</v>
      </c>
      <c r="Z265" s="22">
        <f t="shared" si="82"/>
        <v>0</v>
      </c>
      <c r="AA265" s="22">
        <f t="shared" si="83"/>
        <v>0</v>
      </c>
      <c r="AB265" s="73"/>
      <c r="AC265" s="62">
        <f t="shared" ca="1" si="84"/>
        <v>0</v>
      </c>
      <c r="AE265" s="62">
        <f t="shared" ca="1" si="86"/>
        <v>0</v>
      </c>
      <c r="AF265" s="62">
        <f t="shared" ca="1" si="87"/>
        <v>0</v>
      </c>
      <c r="AG265" s="62">
        <f t="shared" ca="1" si="88"/>
        <v>0</v>
      </c>
    </row>
    <row r="266" spans="1:33" ht="12" customHeight="1">
      <c r="A266" s="65">
        <f t="shared" si="85"/>
        <v>44866</v>
      </c>
      <c r="B266" s="66">
        <f>Summary!D266</f>
        <v>0</v>
      </c>
      <c r="C266" s="74"/>
      <c r="D266" s="67">
        <f t="shared" ref="D266:D329" si="89">B266+C266</f>
        <v>0</v>
      </c>
      <c r="E266" s="56">
        <f t="shared" ref="E266:E329" si="90">IF(Z266=0,0,IF(AND(Z266=1,$H$3=1),D266*U266,IF($H$3=2,D266,"N/A")))</f>
        <v>0</v>
      </c>
      <c r="F266" s="56">
        <f t="shared" ref="F266:F329" ca="1" si="91">E266*Y266</f>
        <v>0</v>
      </c>
      <c r="G266" s="68">
        <f>VLOOKUP($A266,[0]!Table,MATCH(G$4,[0]!Curves,0))</f>
        <v>5.0599999999999996</v>
      </c>
      <c r="H266" s="69">
        <f t="shared" ref="H266:H329" si="92">G266+$H$7</f>
        <v>5.0599999999999996</v>
      </c>
      <c r="I266" s="68">
        <f t="shared" ref="I266:I329" si="93">H266</f>
        <v>5.0599999999999996</v>
      </c>
      <c r="J266" s="68">
        <v>0</v>
      </c>
      <c r="K266" s="69">
        <f t="shared" ref="K266:K329" si="94">J266+$K$7</f>
        <v>0</v>
      </c>
      <c r="L266" s="85">
        <f t="shared" ref="L266:L329" si="95">K266</f>
        <v>0</v>
      </c>
      <c r="M266" s="68" t="e">
        <f>VLOOKUP($A266,[0]!Table,MATCH(M$4,[0]!Curves,0))</f>
        <v>#N/A</v>
      </c>
      <c r="N266" s="69" t="e">
        <f t="shared" ref="N266:N329" si="96">M266+$N$7</f>
        <v>#N/A</v>
      </c>
      <c r="O266" s="85" t="e">
        <f t="shared" ref="O266:O329" si="97">N266</f>
        <v>#N/A</v>
      </c>
      <c r="P266" s="60"/>
      <c r="Q266" s="85">
        <f t="shared" ref="Q266:Q329" si="98">IF($F$3=1,M266+J266+G266,J266+G266)</f>
        <v>5.0599999999999996</v>
      </c>
      <c r="R266" s="85">
        <f t="shared" ref="R266:R329" si="99">IF($F$3=1,N266+K266+H266,K266+H266)</f>
        <v>5.0599999999999996</v>
      </c>
      <c r="S266" s="85">
        <f>Summary!E266</f>
        <v>0</v>
      </c>
      <c r="T266" s="70"/>
      <c r="U266" s="22">
        <f t="shared" ref="U266:U329" si="100">A267-A266</f>
        <v>30</v>
      </c>
      <c r="V266" s="71">
        <f t="shared" ref="V266:V329" si="101">CHOOSE(F$3,A267+24,A266)</f>
        <v>44866</v>
      </c>
      <c r="W266" s="22">
        <f t="shared" ref="W266:W329" ca="1" si="102">V266-C$3</f>
        <v>7804</v>
      </c>
      <c r="X266" s="68">
        <f>VLOOKUP($A266,[0]!Table,MATCH(X$4,[0]!Curves,0))</f>
        <v>6.6525752307399003E-2</v>
      </c>
      <c r="Y266" s="72">
        <f t="shared" ref="Y266:Y329" ca="1" si="103">1/(1+CHOOSE(F$3,(X267+($K$3/10000))/2,(X266+($K$3/10000))/2))^(2*W266/365.25)</f>
        <v>0.24702314839164796</v>
      </c>
      <c r="Z266" s="22">
        <f t="shared" ref="Z266:Z329" si="104">IF(AND(mthbeg&lt;=A266,mthend&gt;=A266),1,0)</f>
        <v>0</v>
      </c>
      <c r="AA266" s="22">
        <f t="shared" ref="AA266:AA329" si="105">U266*Z266</f>
        <v>0</v>
      </c>
      <c r="AB266" s="73"/>
      <c r="AC266" s="62">
        <f t="shared" ref="AC266:AC329" ca="1" si="106">(S266-R266)*F266</f>
        <v>0</v>
      </c>
      <c r="AE266" s="62">
        <f t="shared" ca="1" si="86"/>
        <v>0</v>
      </c>
      <c r="AF266" s="62">
        <f t="shared" ca="1" si="87"/>
        <v>0</v>
      </c>
      <c r="AG266" s="62">
        <f t="shared" ca="1" si="88"/>
        <v>0</v>
      </c>
    </row>
    <row r="267" spans="1:33" ht="12" customHeight="1">
      <c r="A267" s="65">
        <f t="shared" ref="A267:A330" si="107">EDATE(A266,1)</f>
        <v>44896</v>
      </c>
      <c r="B267" s="66">
        <f>Summary!D267</f>
        <v>0</v>
      </c>
      <c r="C267" s="74"/>
      <c r="D267" s="67">
        <f t="shared" si="89"/>
        <v>0</v>
      </c>
      <c r="E267" s="56">
        <f t="shared" si="90"/>
        <v>0</v>
      </c>
      <c r="F267" s="56">
        <f t="shared" ca="1" si="91"/>
        <v>0</v>
      </c>
      <c r="G267" s="68">
        <f>VLOOKUP($A267,[0]!Table,MATCH(G$4,[0]!Curves,0))</f>
        <v>5.2</v>
      </c>
      <c r="H267" s="69">
        <f t="shared" si="92"/>
        <v>5.2</v>
      </c>
      <c r="I267" s="68">
        <f t="shared" si="93"/>
        <v>5.2</v>
      </c>
      <c r="J267" s="68">
        <v>0</v>
      </c>
      <c r="K267" s="69">
        <f t="shared" si="94"/>
        <v>0</v>
      </c>
      <c r="L267" s="85">
        <f t="shared" si="95"/>
        <v>0</v>
      </c>
      <c r="M267" s="68" t="e">
        <f>VLOOKUP($A267,[0]!Table,MATCH(M$4,[0]!Curves,0))</f>
        <v>#N/A</v>
      </c>
      <c r="N267" s="69" t="e">
        <f t="shared" si="96"/>
        <v>#N/A</v>
      </c>
      <c r="O267" s="85" t="e">
        <f t="shared" si="97"/>
        <v>#N/A</v>
      </c>
      <c r="P267" s="60"/>
      <c r="Q267" s="85">
        <f t="shared" si="98"/>
        <v>5.2</v>
      </c>
      <c r="R267" s="85">
        <f t="shared" si="99"/>
        <v>5.2</v>
      </c>
      <c r="S267" s="85">
        <f>Summary!E267</f>
        <v>0</v>
      </c>
      <c r="T267" s="70"/>
      <c r="U267" s="22">
        <f t="shared" si="100"/>
        <v>31</v>
      </c>
      <c r="V267" s="71">
        <f t="shared" si="101"/>
        <v>44896</v>
      </c>
      <c r="W267" s="22">
        <f t="shared" ca="1" si="102"/>
        <v>7834</v>
      </c>
      <c r="X267" s="68">
        <f>VLOOKUP($A267,[0]!Table,MATCH(X$4,[0]!Curves,0))</f>
        <v>6.6519710850562797E-2</v>
      </c>
      <c r="Y267" s="72">
        <f t="shared" ca="1" si="103"/>
        <v>0.24572972199899501</v>
      </c>
      <c r="Z267" s="22">
        <f t="shared" si="104"/>
        <v>0</v>
      </c>
      <c r="AA267" s="22">
        <f t="shared" si="105"/>
        <v>0</v>
      </c>
      <c r="AB267" s="73"/>
      <c r="AC267" s="62">
        <f t="shared" ca="1" si="106"/>
        <v>0</v>
      </c>
      <c r="AE267" s="62">
        <f t="shared" ref="AE267:AE330" ca="1" si="108">Q267*F267</f>
        <v>0</v>
      </c>
      <c r="AF267" s="62">
        <f t="shared" ref="AF267:AF330" ca="1" si="109">R267*$F267</f>
        <v>0</v>
      </c>
      <c r="AG267" s="62">
        <f t="shared" ref="AG267:AG330" ca="1" si="110">S267*$F267</f>
        <v>0</v>
      </c>
    </row>
    <row r="268" spans="1:33" ht="12" customHeight="1">
      <c r="A268" s="65">
        <f t="shared" si="107"/>
        <v>44927</v>
      </c>
      <c r="B268" s="66">
        <f>Summary!D268</f>
        <v>0</v>
      </c>
      <c r="C268" s="74"/>
      <c r="D268" s="67">
        <f t="shared" si="89"/>
        <v>0</v>
      </c>
      <c r="E268" s="56">
        <f t="shared" si="90"/>
        <v>0</v>
      </c>
      <c r="F268" s="56">
        <f t="shared" ca="1" si="91"/>
        <v>0</v>
      </c>
      <c r="G268" s="68">
        <f>VLOOKUP($A268,[0]!Table,MATCH(G$4,[0]!Curves,0))</f>
        <v>5.3250000000000002</v>
      </c>
      <c r="H268" s="69">
        <f t="shared" si="92"/>
        <v>5.3250000000000002</v>
      </c>
      <c r="I268" s="68">
        <f t="shared" si="93"/>
        <v>5.3250000000000002</v>
      </c>
      <c r="J268" s="68">
        <v>0</v>
      </c>
      <c r="K268" s="69">
        <f t="shared" si="94"/>
        <v>0</v>
      </c>
      <c r="L268" s="85">
        <f t="shared" si="95"/>
        <v>0</v>
      </c>
      <c r="M268" s="68" t="e">
        <f>VLOOKUP($A268,[0]!Table,MATCH(M$4,[0]!Curves,0))</f>
        <v>#N/A</v>
      </c>
      <c r="N268" s="69" t="e">
        <f t="shared" si="96"/>
        <v>#N/A</v>
      </c>
      <c r="O268" s="85" t="e">
        <f t="shared" si="97"/>
        <v>#N/A</v>
      </c>
      <c r="P268" s="60"/>
      <c r="Q268" s="85">
        <f t="shared" si="98"/>
        <v>5.3250000000000002</v>
      </c>
      <c r="R268" s="85">
        <f t="shared" si="99"/>
        <v>5.3250000000000002</v>
      </c>
      <c r="S268" s="85">
        <f>Summary!E268</f>
        <v>0</v>
      </c>
      <c r="T268" s="70"/>
      <c r="U268" s="22">
        <f t="shared" si="100"/>
        <v>31</v>
      </c>
      <c r="V268" s="71">
        <f t="shared" si="101"/>
        <v>44927</v>
      </c>
      <c r="W268" s="22">
        <f t="shared" ca="1" si="102"/>
        <v>7865</v>
      </c>
      <c r="X268" s="68">
        <f>VLOOKUP($A268,[0]!Table,MATCH(X$4,[0]!Curves,0))</f>
        <v>6.6513468011846197E-2</v>
      </c>
      <c r="Y268" s="72">
        <f t="shared" ca="1" si="103"/>
        <v>0.24440054251942137</v>
      </c>
      <c r="Z268" s="22">
        <f t="shared" si="104"/>
        <v>0</v>
      </c>
      <c r="AA268" s="22">
        <f t="shared" si="105"/>
        <v>0</v>
      </c>
      <c r="AB268" s="73"/>
      <c r="AC268" s="62">
        <f t="shared" ca="1" si="106"/>
        <v>0</v>
      </c>
      <c r="AE268" s="62">
        <f t="shared" ca="1" si="108"/>
        <v>0</v>
      </c>
      <c r="AF268" s="62">
        <f t="shared" ca="1" si="109"/>
        <v>0</v>
      </c>
      <c r="AG268" s="62">
        <f t="shared" ca="1" si="110"/>
        <v>0</v>
      </c>
    </row>
    <row r="269" spans="1:33" ht="12" customHeight="1">
      <c r="A269" s="65">
        <f t="shared" si="107"/>
        <v>44958</v>
      </c>
      <c r="B269" s="66">
        <f>Summary!D269</f>
        <v>0</v>
      </c>
      <c r="C269" s="74"/>
      <c r="D269" s="67">
        <f t="shared" si="89"/>
        <v>0</v>
      </c>
      <c r="E269" s="56">
        <f t="shared" si="90"/>
        <v>0</v>
      </c>
      <c r="F269" s="56">
        <f t="shared" ca="1" si="91"/>
        <v>0</v>
      </c>
      <c r="G269" s="68">
        <f>VLOOKUP($A269,[0]!Table,MATCH(G$4,[0]!Curves,0))</f>
        <v>5.2069999999999999</v>
      </c>
      <c r="H269" s="69">
        <f t="shared" si="92"/>
        <v>5.2069999999999999</v>
      </c>
      <c r="I269" s="68">
        <f t="shared" si="93"/>
        <v>5.2069999999999999</v>
      </c>
      <c r="J269" s="68">
        <v>0</v>
      </c>
      <c r="K269" s="69">
        <f t="shared" si="94"/>
        <v>0</v>
      </c>
      <c r="L269" s="85">
        <f t="shared" si="95"/>
        <v>0</v>
      </c>
      <c r="M269" s="68" t="e">
        <f>VLOOKUP($A269,[0]!Table,MATCH(M$4,[0]!Curves,0))</f>
        <v>#N/A</v>
      </c>
      <c r="N269" s="69" t="e">
        <f t="shared" si="96"/>
        <v>#N/A</v>
      </c>
      <c r="O269" s="85" t="e">
        <f t="shared" si="97"/>
        <v>#N/A</v>
      </c>
      <c r="P269" s="60"/>
      <c r="Q269" s="85">
        <f t="shared" si="98"/>
        <v>5.2069999999999999</v>
      </c>
      <c r="R269" s="85">
        <f t="shared" si="99"/>
        <v>5.2069999999999999</v>
      </c>
      <c r="S269" s="85">
        <f>Summary!E269</f>
        <v>0</v>
      </c>
      <c r="T269" s="70"/>
      <c r="U269" s="22">
        <f t="shared" si="100"/>
        <v>28</v>
      </c>
      <c r="V269" s="71">
        <f t="shared" si="101"/>
        <v>44958</v>
      </c>
      <c r="W269" s="22">
        <f t="shared" ca="1" si="102"/>
        <v>7896</v>
      </c>
      <c r="X269" s="68">
        <f>VLOOKUP($A269,[0]!Table,MATCH(X$4,[0]!Curves,0))</f>
        <v>6.6507225173141601E-2</v>
      </c>
      <c r="Y269" s="72">
        <f t="shared" ca="1" si="103"/>
        <v>0.24307880211536559</v>
      </c>
      <c r="Z269" s="22">
        <f t="shared" si="104"/>
        <v>0</v>
      </c>
      <c r="AA269" s="22">
        <f t="shared" si="105"/>
        <v>0</v>
      </c>
      <c r="AB269" s="73"/>
      <c r="AC269" s="62">
        <f t="shared" ca="1" si="106"/>
        <v>0</v>
      </c>
      <c r="AE269" s="62">
        <f t="shared" ca="1" si="108"/>
        <v>0</v>
      </c>
      <c r="AF269" s="62">
        <f t="shared" ca="1" si="109"/>
        <v>0</v>
      </c>
      <c r="AG269" s="62">
        <f t="shared" ca="1" si="110"/>
        <v>0</v>
      </c>
    </row>
    <row r="270" spans="1:33" ht="12" customHeight="1">
      <c r="A270" s="65">
        <f t="shared" si="107"/>
        <v>44986</v>
      </c>
      <c r="B270" s="66">
        <f>Summary!D270</f>
        <v>0</v>
      </c>
      <c r="C270" s="74"/>
      <c r="D270" s="67">
        <f t="shared" si="89"/>
        <v>0</v>
      </c>
      <c r="E270" s="56">
        <f t="shared" si="90"/>
        <v>0</v>
      </c>
      <c r="F270" s="56">
        <f t="shared" ca="1" si="91"/>
        <v>0</v>
      </c>
      <c r="G270" s="68">
        <f>VLOOKUP($A270,[0]!Table,MATCH(G$4,[0]!Curves,0))</f>
        <v>5.0739999999999998</v>
      </c>
      <c r="H270" s="69">
        <f t="shared" si="92"/>
        <v>5.0739999999999998</v>
      </c>
      <c r="I270" s="68">
        <f t="shared" si="93"/>
        <v>5.0739999999999998</v>
      </c>
      <c r="J270" s="68">
        <v>0</v>
      </c>
      <c r="K270" s="69">
        <f t="shared" si="94"/>
        <v>0</v>
      </c>
      <c r="L270" s="85">
        <f t="shared" si="95"/>
        <v>0</v>
      </c>
      <c r="M270" s="68" t="e">
        <f>VLOOKUP($A270,[0]!Table,MATCH(M$4,[0]!Curves,0))</f>
        <v>#N/A</v>
      </c>
      <c r="N270" s="69" t="e">
        <f t="shared" si="96"/>
        <v>#N/A</v>
      </c>
      <c r="O270" s="85" t="e">
        <f t="shared" si="97"/>
        <v>#N/A</v>
      </c>
      <c r="P270" s="60"/>
      <c r="Q270" s="85">
        <f t="shared" si="98"/>
        <v>5.0739999999999998</v>
      </c>
      <c r="R270" s="85">
        <f t="shared" si="99"/>
        <v>5.0739999999999998</v>
      </c>
      <c r="S270" s="85">
        <f>Summary!E270</f>
        <v>0</v>
      </c>
      <c r="T270" s="70"/>
      <c r="U270" s="22">
        <f t="shared" si="100"/>
        <v>31</v>
      </c>
      <c r="V270" s="71">
        <f t="shared" si="101"/>
        <v>44986</v>
      </c>
      <c r="W270" s="22">
        <f t="shared" ca="1" si="102"/>
        <v>7924</v>
      </c>
      <c r="X270" s="68">
        <f>VLOOKUP($A270,[0]!Table,MATCH(X$4,[0]!Curves,0))</f>
        <v>6.6501586480129507E-2</v>
      </c>
      <c r="Y270" s="72">
        <f t="shared" ca="1" si="103"/>
        <v>0.2418913303989057</v>
      </c>
      <c r="Z270" s="22">
        <f t="shared" si="104"/>
        <v>0</v>
      </c>
      <c r="AA270" s="22">
        <f t="shared" si="105"/>
        <v>0</v>
      </c>
      <c r="AB270" s="73"/>
      <c r="AC270" s="62">
        <f t="shared" ca="1" si="106"/>
        <v>0</v>
      </c>
      <c r="AE270" s="62">
        <f t="shared" ca="1" si="108"/>
        <v>0</v>
      </c>
      <c r="AF270" s="62">
        <f t="shared" ca="1" si="109"/>
        <v>0</v>
      </c>
      <c r="AG270" s="62">
        <f t="shared" ca="1" si="110"/>
        <v>0</v>
      </c>
    </row>
    <row r="271" spans="1:33" ht="12" customHeight="1">
      <c r="A271" s="65">
        <f t="shared" si="107"/>
        <v>45017</v>
      </c>
      <c r="B271" s="66">
        <f>Summary!D271</f>
        <v>0</v>
      </c>
      <c r="C271" s="74"/>
      <c r="D271" s="67">
        <f t="shared" si="89"/>
        <v>0</v>
      </c>
      <c r="E271" s="56">
        <f t="shared" si="90"/>
        <v>0</v>
      </c>
      <c r="F271" s="56">
        <f t="shared" ca="1" si="91"/>
        <v>0</v>
      </c>
      <c r="G271" s="68">
        <f>VLOOKUP($A271,[0]!Table,MATCH(G$4,[0]!Curves,0))</f>
        <v>4.8540000000000001</v>
      </c>
      <c r="H271" s="69">
        <f t="shared" si="92"/>
        <v>4.8540000000000001</v>
      </c>
      <c r="I271" s="68">
        <f t="shared" si="93"/>
        <v>4.8540000000000001</v>
      </c>
      <c r="J271" s="68">
        <v>0</v>
      </c>
      <c r="K271" s="69">
        <f t="shared" si="94"/>
        <v>0</v>
      </c>
      <c r="L271" s="85">
        <f t="shared" si="95"/>
        <v>0</v>
      </c>
      <c r="M271" s="68" t="e">
        <f>VLOOKUP($A271,[0]!Table,MATCH(M$4,[0]!Curves,0))</f>
        <v>#N/A</v>
      </c>
      <c r="N271" s="69" t="e">
        <f t="shared" si="96"/>
        <v>#N/A</v>
      </c>
      <c r="O271" s="85" t="e">
        <f t="shared" si="97"/>
        <v>#N/A</v>
      </c>
      <c r="P271" s="60"/>
      <c r="Q271" s="85">
        <f t="shared" si="98"/>
        <v>4.8540000000000001</v>
      </c>
      <c r="R271" s="85">
        <f t="shared" si="99"/>
        <v>4.8540000000000001</v>
      </c>
      <c r="S271" s="85">
        <f>Summary!E271</f>
        <v>0</v>
      </c>
      <c r="T271" s="70"/>
      <c r="U271" s="22">
        <f t="shared" si="100"/>
        <v>30</v>
      </c>
      <c r="V271" s="71">
        <f t="shared" si="101"/>
        <v>45017</v>
      </c>
      <c r="W271" s="22">
        <f t="shared" ca="1" si="102"/>
        <v>7955</v>
      </c>
      <c r="X271" s="68">
        <f>VLOOKUP($A271,[0]!Table,MATCH(X$4,[0]!Curves,0))</f>
        <v>6.6495343641449697E-2</v>
      </c>
      <c r="Y271" s="72">
        <f t="shared" ca="1" si="103"/>
        <v>0.24058362982904208</v>
      </c>
      <c r="Z271" s="22">
        <f t="shared" si="104"/>
        <v>0</v>
      </c>
      <c r="AA271" s="22">
        <f t="shared" si="105"/>
        <v>0</v>
      </c>
      <c r="AB271" s="73"/>
      <c r="AC271" s="62">
        <f t="shared" ca="1" si="106"/>
        <v>0</v>
      </c>
      <c r="AE271" s="62">
        <f t="shared" ca="1" si="108"/>
        <v>0</v>
      </c>
      <c r="AF271" s="62">
        <f t="shared" ca="1" si="109"/>
        <v>0</v>
      </c>
      <c r="AG271" s="62">
        <f t="shared" ca="1" si="110"/>
        <v>0</v>
      </c>
    </row>
    <row r="272" spans="1:33" ht="12" customHeight="1">
      <c r="A272" s="65">
        <f t="shared" si="107"/>
        <v>45047</v>
      </c>
      <c r="B272" s="66">
        <f>Summary!D272</f>
        <v>0</v>
      </c>
      <c r="C272" s="74"/>
      <c r="D272" s="67">
        <f t="shared" si="89"/>
        <v>0</v>
      </c>
      <c r="E272" s="56">
        <f t="shared" si="90"/>
        <v>0</v>
      </c>
      <c r="F272" s="56">
        <f t="shared" ca="1" si="91"/>
        <v>0</v>
      </c>
      <c r="G272" s="68">
        <f>VLOOKUP($A272,[0]!Table,MATCH(G$4,[0]!Curves,0))</f>
        <v>4.8440000000000003</v>
      </c>
      <c r="H272" s="69">
        <f t="shared" si="92"/>
        <v>4.8440000000000003</v>
      </c>
      <c r="I272" s="68">
        <f t="shared" si="93"/>
        <v>4.8440000000000003</v>
      </c>
      <c r="J272" s="68">
        <v>0</v>
      </c>
      <c r="K272" s="69">
        <f t="shared" si="94"/>
        <v>0</v>
      </c>
      <c r="L272" s="85">
        <f t="shared" si="95"/>
        <v>0</v>
      </c>
      <c r="M272" s="68" t="e">
        <f>VLOOKUP($A272,[0]!Table,MATCH(M$4,[0]!Curves,0))</f>
        <v>#N/A</v>
      </c>
      <c r="N272" s="69" t="e">
        <f t="shared" si="96"/>
        <v>#N/A</v>
      </c>
      <c r="O272" s="85" t="e">
        <f t="shared" si="97"/>
        <v>#N/A</v>
      </c>
      <c r="P272" s="60"/>
      <c r="Q272" s="85">
        <f t="shared" si="98"/>
        <v>4.8440000000000003</v>
      </c>
      <c r="R272" s="85">
        <f t="shared" si="99"/>
        <v>4.8440000000000003</v>
      </c>
      <c r="S272" s="85">
        <f>Summary!E272</f>
        <v>0</v>
      </c>
      <c r="T272" s="70"/>
      <c r="U272" s="22">
        <f t="shared" si="100"/>
        <v>31</v>
      </c>
      <c r="V272" s="71">
        <f t="shared" si="101"/>
        <v>45047</v>
      </c>
      <c r="W272" s="22">
        <f t="shared" ca="1" si="102"/>
        <v>7985</v>
      </c>
      <c r="X272" s="68">
        <f>VLOOKUP($A272,[0]!Table,MATCH(X$4,[0]!Curves,0))</f>
        <v>6.64893021846749E-2</v>
      </c>
      <c r="Y272" s="72">
        <f t="shared" ca="1" si="103"/>
        <v>0.23932507855796539</v>
      </c>
      <c r="Z272" s="22">
        <f t="shared" si="104"/>
        <v>0</v>
      </c>
      <c r="AA272" s="22">
        <f t="shared" si="105"/>
        <v>0</v>
      </c>
      <c r="AB272" s="73"/>
      <c r="AC272" s="62">
        <f t="shared" ca="1" si="106"/>
        <v>0</v>
      </c>
      <c r="AE272" s="62">
        <f t="shared" ca="1" si="108"/>
        <v>0</v>
      </c>
      <c r="AF272" s="62">
        <f t="shared" ca="1" si="109"/>
        <v>0</v>
      </c>
      <c r="AG272" s="62">
        <f t="shared" ca="1" si="110"/>
        <v>0</v>
      </c>
    </row>
    <row r="273" spans="1:33" ht="12" customHeight="1">
      <c r="A273" s="65">
        <f t="shared" si="107"/>
        <v>45078</v>
      </c>
      <c r="B273" s="66">
        <f>Summary!D273</f>
        <v>0</v>
      </c>
      <c r="C273" s="74"/>
      <c r="D273" s="67">
        <f t="shared" si="89"/>
        <v>0</v>
      </c>
      <c r="E273" s="56">
        <f t="shared" si="90"/>
        <v>0</v>
      </c>
      <c r="F273" s="56">
        <f t="shared" ca="1" si="91"/>
        <v>0</v>
      </c>
      <c r="G273" s="68">
        <f>VLOOKUP($A273,[0]!Table,MATCH(G$4,[0]!Curves,0))</f>
        <v>4.88</v>
      </c>
      <c r="H273" s="69">
        <f t="shared" si="92"/>
        <v>4.88</v>
      </c>
      <c r="I273" s="68">
        <f t="shared" si="93"/>
        <v>4.88</v>
      </c>
      <c r="J273" s="68">
        <v>0</v>
      </c>
      <c r="K273" s="69">
        <f t="shared" si="94"/>
        <v>0</v>
      </c>
      <c r="L273" s="85">
        <f t="shared" si="95"/>
        <v>0</v>
      </c>
      <c r="M273" s="68" t="e">
        <f>VLOOKUP($A273,[0]!Table,MATCH(M$4,[0]!Curves,0))</f>
        <v>#N/A</v>
      </c>
      <c r="N273" s="69" t="e">
        <f t="shared" si="96"/>
        <v>#N/A</v>
      </c>
      <c r="O273" s="85" t="e">
        <f t="shared" si="97"/>
        <v>#N/A</v>
      </c>
      <c r="P273" s="60"/>
      <c r="Q273" s="85">
        <f t="shared" si="98"/>
        <v>4.88</v>
      </c>
      <c r="R273" s="85">
        <f t="shared" si="99"/>
        <v>4.88</v>
      </c>
      <c r="S273" s="85">
        <f>Summary!E273</f>
        <v>0</v>
      </c>
      <c r="T273" s="70"/>
      <c r="U273" s="22">
        <f t="shared" si="100"/>
        <v>30</v>
      </c>
      <c r="V273" s="71">
        <f t="shared" si="101"/>
        <v>45078</v>
      </c>
      <c r="W273" s="22">
        <f t="shared" ca="1" si="102"/>
        <v>8016</v>
      </c>
      <c r="X273" s="68">
        <f>VLOOKUP($A273,[0]!Table,MATCH(X$4,[0]!Curves,0))</f>
        <v>6.6483059346020806E-2</v>
      </c>
      <c r="Y273" s="72">
        <f t="shared" ca="1" si="103"/>
        <v>0.23803173209144732</v>
      </c>
      <c r="Z273" s="22">
        <f t="shared" si="104"/>
        <v>0</v>
      </c>
      <c r="AA273" s="22">
        <f t="shared" si="105"/>
        <v>0</v>
      </c>
      <c r="AB273" s="73"/>
      <c r="AC273" s="62">
        <f t="shared" ca="1" si="106"/>
        <v>0</v>
      </c>
      <c r="AE273" s="62">
        <f t="shared" ca="1" si="108"/>
        <v>0</v>
      </c>
      <c r="AF273" s="62">
        <f t="shared" ca="1" si="109"/>
        <v>0</v>
      </c>
      <c r="AG273" s="62">
        <f t="shared" ca="1" si="110"/>
        <v>0</v>
      </c>
    </row>
    <row r="274" spans="1:33" ht="12" customHeight="1">
      <c r="A274" s="65">
        <f t="shared" si="107"/>
        <v>45108</v>
      </c>
      <c r="B274" s="66">
        <f>Summary!D274</f>
        <v>0</v>
      </c>
      <c r="C274" s="74"/>
      <c r="D274" s="67">
        <f t="shared" si="89"/>
        <v>0</v>
      </c>
      <c r="E274" s="56">
        <f t="shared" si="90"/>
        <v>0</v>
      </c>
      <c r="F274" s="56">
        <f t="shared" ca="1" si="91"/>
        <v>0</v>
      </c>
      <c r="G274" s="68">
        <f>VLOOKUP($A274,[0]!Table,MATCH(G$4,[0]!Curves,0))</f>
        <v>4.9119999999999999</v>
      </c>
      <c r="H274" s="69">
        <f t="shared" si="92"/>
        <v>4.9119999999999999</v>
      </c>
      <c r="I274" s="68">
        <f t="shared" si="93"/>
        <v>4.9119999999999999</v>
      </c>
      <c r="J274" s="68">
        <v>0</v>
      </c>
      <c r="K274" s="69">
        <f t="shared" si="94"/>
        <v>0</v>
      </c>
      <c r="L274" s="85">
        <f t="shared" si="95"/>
        <v>0</v>
      </c>
      <c r="M274" s="68" t="e">
        <f>VLOOKUP($A274,[0]!Table,MATCH(M$4,[0]!Curves,0))</f>
        <v>#N/A</v>
      </c>
      <c r="N274" s="69" t="e">
        <f t="shared" si="96"/>
        <v>#N/A</v>
      </c>
      <c r="O274" s="85" t="e">
        <f t="shared" si="97"/>
        <v>#N/A</v>
      </c>
      <c r="P274" s="60"/>
      <c r="Q274" s="85">
        <f t="shared" si="98"/>
        <v>4.9119999999999999</v>
      </c>
      <c r="R274" s="85">
        <f t="shared" si="99"/>
        <v>4.9119999999999999</v>
      </c>
      <c r="S274" s="85">
        <f>Summary!E274</f>
        <v>0</v>
      </c>
      <c r="T274" s="70"/>
      <c r="U274" s="22">
        <f t="shared" si="100"/>
        <v>31</v>
      </c>
      <c r="V274" s="71">
        <f t="shared" si="101"/>
        <v>45108</v>
      </c>
      <c r="W274" s="22">
        <f t="shared" ca="1" si="102"/>
        <v>8046</v>
      </c>
      <c r="X274" s="68">
        <f>VLOOKUP($A274,[0]!Table,MATCH(X$4,[0]!Curves,0))</f>
        <v>6.6477017889270407E-2</v>
      </c>
      <c r="Y274" s="72">
        <f t="shared" ca="1" si="103"/>
        <v>0.23678699304751541</v>
      </c>
      <c r="Z274" s="22">
        <f t="shared" si="104"/>
        <v>0</v>
      </c>
      <c r="AA274" s="22">
        <f t="shared" si="105"/>
        <v>0</v>
      </c>
      <c r="AB274" s="73"/>
      <c r="AC274" s="62">
        <f t="shared" ca="1" si="106"/>
        <v>0</v>
      </c>
      <c r="AE274" s="62">
        <f t="shared" ca="1" si="108"/>
        <v>0</v>
      </c>
      <c r="AF274" s="62">
        <f t="shared" ca="1" si="109"/>
        <v>0</v>
      </c>
      <c r="AG274" s="62">
        <f t="shared" ca="1" si="110"/>
        <v>0</v>
      </c>
    </row>
    <row r="275" spans="1:33" ht="12" customHeight="1">
      <c r="A275" s="65">
        <f t="shared" si="107"/>
        <v>45139</v>
      </c>
      <c r="B275" s="66">
        <f>Summary!D275</f>
        <v>0</v>
      </c>
      <c r="C275" s="74"/>
      <c r="D275" s="67">
        <f t="shared" si="89"/>
        <v>0</v>
      </c>
      <c r="E275" s="56">
        <f t="shared" si="90"/>
        <v>0</v>
      </c>
      <c r="F275" s="56">
        <f t="shared" ca="1" si="91"/>
        <v>0</v>
      </c>
      <c r="G275" s="68">
        <f>VLOOKUP($A275,[0]!Table,MATCH(G$4,[0]!Curves,0))</f>
        <v>4.9610000000000003</v>
      </c>
      <c r="H275" s="69">
        <f t="shared" si="92"/>
        <v>4.9610000000000003</v>
      </c>
      <c r="I275" s="68">
        <f t="shared" si="93"/>
        <v>4.9610000000000003</v>
      </c>
      <c r="J275" s="68">
        <v>0</v>
      </c>
      <c r="K275" s="69">
        <f t="shared" si="94"/>
        <v>0</v>
      </c>
      <c r="L275" s="85">
        <f t="shared" si="95"/>
        <v>0</v>
      </c>
      <c r="M275" s="68" t="e">
        <f>VLOOKUP($A275,[0]!Table,MATCH(M$4,[0]!Curves,0))</f>
        <v>#N/A</v>
      </c>
      <c r="N275" s="69" t="e">
        <f t="shared" si="96"/>
        <v>#N/A</v>
      </c>
      <c r="O275" s="85" t="e">
        <f t="shared" si="97"/>
        <v>#N/A</v>
      </c>
      <c r="P275" s="60"/>
      <c r="Q275" s="85">
        <f t="shared" si="98"/>
        <v>4.9610000000000003</v>
      </c>
      <c r="R275" s="85">
        <f t="shared" si="99"/>
        <v>4.9610000000000003</v>
      </c>
      <c r="S275" s="85">
        <f>Summary!E275</f>
        <v>0</v>
      </c>
      <c r="T275" s="70"/>
      <c r="U275" s="22">
        <f t="shared" si="100"/>
        <v>31</v>
      </c>
      <c r="V275" s="71">
        <f t="shared" si="101"/>
        <v>45139</v>
      </c>
      <c r="W275" s="22">
        <f t="shared" ca="1" si="102"/>
        <v>8077</v>
      </c>
      <c r="X275" s="68">
        <f>VLOOKUP($A275,[0]!Table,MATCH(X$4,[0]!Curves,0))</f>
        <v>6.6470775050641695E-2</v>
      </c>
      <c r="Y275" s="72">
        <f t="shared" ca="1" si="103"/>
        <v>0.2355078382252373</v>
      </c>
      <c r="Z275" s="22">
        <f t="shared" si="104"/>
        <v>0</v>
      </c>
      <c r="AA275" s="22">
        <f t="shared" si="105"/>
        <v>0</v>
      </c>
      <c r="AB275" s="73"/>
      <c r="AC275" s="62">
        <f t="shared" ca="1" si="106"/>
        <v>0</v>
      </c>
      <c r="AE275" s="62">
        <f t="shared" ca="1" si="108"/>
        <v>0</v>
      </c>
      <c r="AF275" s="62">
        <f t="shared" ca="1" si="109"/>
        <v>0</v>
      </c>
      <c r="AG275" s="62">
        <f t="shared" ca="1" si="110"/>
        <v>0</v>
      </c>
    </row>
    <row r="276" spans="1:33" ht="12" customHeight="1">
      <c r="A276" s="65">
        <f t="shared" si="107"/>
        <v>45170</v>
      </c>
      <c r="B276" s="66">
        <f>Summary!D276</f>
        <v>0</v>
      </c>
      <c r="C276" s="74"/>
      <c r="D276" s="67">
        <f t="shared" si="89"/>
        <v>0</v>
      </c>
      <c r="E276" s="56">
        <f t="shared" si="90"/>
        <v>0</v>
      </c>
      <c r="F276" s="56">
        <f t="shared" ca="1" si="91"/>
        <v>0</v>
      </c>
      <c r="G276" s="68">
        <f>VLOOKUP($A276,[0]!Table,MATCH(G$4,[0]!Curves,0))</f>
        <v>4.976</v>
      </c>
      <c r="H276" s="69">
        <f t="shared" si="92"/>
        <v>4.976</v>
      </c>
      <c r="I276" s="68">
        <f t="shared" si="93"/>
        <v>4.976</v>
      </c>
      <c r="J276" s="68">
        <v>0</v>
      </c>
      <c r="K276" s="69">
        <f t="shared" si="94"/>
        <v>0</v>
      </c>
      <c r="L276" s="85">
        <f t="shared" si="95"/>
        <v>0</v>
      </c>
      <c r="M276" s="68" t="e">
        <f>VLOOKUP($A276,[0]!Table,MATCH(M$4,[0]!Curves,0))</f>
        <v>#N/A</v>
      </c>
      <c r="N276" s="69" t="e">
        <f t="shared" si="96"/>
        <v>#N/A</v>
      </c>
      <c r="O276" s="85" t="e">
        <f t="shared" si="97"/>
        <v>#N/A</v>
      </c>
      <c r="P276" s="60"/>
      <c r="Q276" s="85">
        <f t="shared" si="98"/>
        <v>4.976</v>
      </c>
      <c r="R276" s="85">
        <f t="shared" si="99"/>
        <v>4.976</v>
      </c>
      <c r="S276" s="85">
        <f>Summary!E276</f>
        <v>0</v>
      </c>
      <c r="T276" s="70"/>
      <c r="U276" s="22">
        <f t="shared" si="100"/>
        <v>30</v>
      </c>
      <c r="V276" s="71">
        <f t="shared" si="101"/>
        <v>45170</v>
      </c>
      <c r="W276" s="22">
        <f t="shared" ca="1" si="102"/>
        <v>8108</v>
      </c>
      <c r="X276" s="68">
        <f>VLOOKUP($A276,[0]!Table,MATCH(X$4,[0]!Curves,0))</f>
        <v>6.6464532212025404E-2</v>
      </c>
      <c r="Y276" s="72">
        <f t="shared" ca="1" si="103"/>
        <v>0.23423583389751162</v>
      </c>
      <c r="Z276" s="22">
        <f t="shared" si="104"/>
        <v>0</v>
      </c>
      <c r="AA276" s="22">
        <f t="shared" si="105"/>
        <v>0</v>
      </c>
      <c r="AB276" s="73"/>
      <c r="AC276" s="62">
        <f t="shared" ca="1" si="106"/>
        <v>0</v>
      </c>
      <c r="AE276" s="62">
        <f t="shared" ca="1" si="108"/>
        <v>0</v>
      </c>
      <c r="AF276" s="62">
        <f t="shared" ca="1" si="109"/>
        <v>0</v>
      </c>
      <c r="AG276" s="62">
        <f t="shared" ca="1" si="110"/>
        <v>0</v>
      </c>
    </row>
    <row r="277" spans="1:33" ht="12" customHeight="1">
      <c r="A277" s="65">
        <f t="shared" si="107"/>
        <v>45200</v>
      </c>
      <c r="B277" s="66">
        <f>Summary!D277</f>
        <v>0</v>
      </c>
      <c r="C277" s="74"/>
      <c r="D277" s="67">
        <f t="shared" si="89"/>
        <v>0</v>
      </c>
      <c r="E277" s="56">
        <f t="shared" si="90"/>
        <v>0</v>
      </c>
      <c r="F277" s="56">
        <f t="shared" ca="1" si="91"/>
        <v>0</v>
      </c>
      <c r="G277" s="68">
        <f>VLOOKUP($A277,[0]!Table,MATCH(G$4,[0]!Curves,0))</f>
        <v>5.0049999999999999</v>
      </c>
      <c r="H277" s="69">
        <f t="shared" si="92"/>
        <v>5.0049999999999999</v>
      </c>
      <c r="I277" s="68">
        <f t="shared" si="93"/>
        <v>5.0049999999999999</v>
      </c>
      <c r="J277" s="68">
        <v>0</v>
      </c>
      <c r="K277" s="69">
        <f t="shared" si="94"/>
        <v>0</v>
      </c>
      <c r="L277" s="85">
        <f t="shared" si="95"/>
        <v>0</v>
      </c>
      <c r="M277" s="68" t="e">
        <f>VLOOKUP($A277,[0]!Table,MATCH(M$4,[0]!Curves,0))</f>
        <v>#N/A</v>
      </c>
      <c r="N277" s="69" t="e">
        <f t="shared" si="96"/>
        <v>#N/A</v>
      </c>
      <c r="O277" s="85" t="e">
        <f t="shared" si="97"/>
        <v>#N/A</v>
      </c>
      <c r="P277" s="60"/>
      <c r="Q277" s="85">
        <f t="shared" si="98"/>
        <v>5.0049999999999999</v>
      </c>
      <c r="R277" s="85">
        <f t="shared" si="99"/>
        <v>5.0049999999999999</v>
      </c>
      <c r="S277" s="85">
        <f>Summary!E277</f>
        <v>0</v>
      </c>
      <c r="T277" s="70"/>
      <c r="U277" s="22">
        <f t="shared" si="100"/>
        <v>31</v>
      </c>
      <c r="V277" s="71">
        <f t="shared" si="101"/>
        <v>45200</v>
      </c>
      <c r="W277" s="22">
        <f t="shared" ca="1" si="102"/>
        <v>8138</v>
      </c>
      <c r="X277" s="68">
        <f>VLOOKUP($A277,[0]!Table,MATCH(X$4,[0]!Curves,0))</f>
        <v>6.6458490755312696E-2</v>
      </c>
      <c r="Y277" s="72">
        <f t="shared" ca="1" si="103"/>
        <v>0.23301163136135386</v>
      </c>
      <c r="Z277" s="22">
        <f t="shared" si="104"/>
        <v>0</v>
      </c>
      <c r="AA277" s="22">
        <f t="shared" si="105"/>
        <v>0</v>
      </c>
      <c r="AB277" s="73"/>
      <c r="AC277" s="62">
        <f t="shared" ca="1" si="106"/>
        <v>0</v>
      </c>
      <c r="AE277" s="62">
        <f t="shared" ca="1" si="108"/>
        <v>0</v>
      </c>
      <c r="AF277" s="62">
        <f t="shared" ca="1" si="109"/>
        <v>0</v>
      </c>
      <c r="AG277" s="62">
        <f t="shared" ca="1" si="110"/>
        <v>0</v>
      </c>
    </row>
    <row r="278" spans="1:33" ht="12" customHeight="1">
      <c r="A278" s="65">
        <f t="shared" si="107"/>
        <v>45231</v>
      </c>
      <c r="B278" s="66">
        <f>Summary!D278</f>
        <v>0</v>
      </c>
      <c r="C278" s="74"/>
      <c r="D278" s="67">
        <f t="shared" si="89"/>
        <v>0</v>
      </c>
      <c r="E278" s="56">
        <f t="shared" si="90"/>
        <v>0</v>
      </c>
      <c r="F278" s="56">
        <f t="shared" ca="1" si="91"/>
        <v>0</v>
      </c>
      <c r="G278" s="68">
        <f>VLOOKUP($A278,[0]!Table,MATCH(G$4,[0]!Curves,0))</f>
        <v>5.1449999999999996</v>
      </c>
      <c r="H278" s="69">
        <f t="shared" si="92"/>
        <v>5.1449999999999996</v>
      </c>
      <c r="I278" s="68">
        <f t="shared" si="93"/>
        <v>5.1449999999999996</v>
      </c>
      <c r="J278" s="68">
        <v>0</v>
      </c>
      <c r="K278" s="69">
        <f t="shared" si="94"/>
        <v>0</v>
      </c>
      <c r="L278" s="85">
        <f t="shared" si="95"/>
        <v>0</v>
      </c>
      <c r="M278" s="68" t="e">
        <f>VLOOKUP($A278,[0]!Table,MATCH(M$4,[0]!Curves,0))</f>
        <v>#N/A</v>
      </c>
      <c r="N278" s="69" t="e">
        <f t="shared" si="96"/>
        <v>#N/A</v>
      </c>
      <c r="O278" s="85" t="e">
        <f t="shared" si="97"/>
        <v>#N/A</v>
      </c>
      <c r="P278" s="60"/>
      <c r="Q278" s="85">
        <f t="shared" si="98"/>
        <v>5.1449999999999996</v>
      </c>
      <c r="R278" s="85">
        <f t="shared" si="99"/>
        <v>5.1449999999999996</v>
      </c>
      <c r="S278" s="85">
        <f>Summary!E278</f>
        <v>0</v>
      </c>
      <c r="T278" s="70"/>
      <c r="U278" s="22">
        <f t="shared" si="100"/>
        <v>30</v>
      </c>
      <c r="V278" s="71">
        <f t="shared" si="101"/>
        <v>45231</v>
      </c>
      <c r="W278" s="22">
        <f t="shared" ca="1" si="102"/>
        <v>8169</v>
      </c>
      <c r="X278" s="68">
        <f>VLOOKUP($A278,[0]!Table,MATCH(X$4,[0]!Curves,0))</f>
        <v>6.6452247916722204E-2</v>
      </c>
      <c r="Y278" s="72">
        <f t="shared" ca="1" si="103"/>
        <v>0.23175357722673373</v>
      </c>
      <c r="Z278" s="22">
        <f t="shared" si="104"/>
        <v>0</v>
      </c>
      <c r="AA278" s="22">
        <f t="shared" si="105"/>
        <v>0</v>
      </c>
      <c r="AB278" s="73"/>
      <c r="AC278" s="62">
        <f t="shared" ca="1" si="106"/>
        <v>0</v>
      </c>
      <c r="AE278" s="62">
        <f t="shared" ca="1" si="108"/>
        <v>0</v>
      </c>
      <c r="AF278" s="62">
        <f t="shared" ca="1" si="109"/>
        <v>0</v>
      </c>
      <c r="AG278" s="62">
        <f t="shared" ca="1" si="110"/>
        <v>0</v>
      </c>
    </row>
    <row r="279" spans="1:33" ht="12" customHeight="1">
      <c r="A279" s="65">
        <f t="shared" si="107"/>
        <v>45261</v>
      </c>
      <c r="B279" s="66">
        <f>Summary!D279</f>
        <v>0</v>
      </c>
      <c r="C279" s="74"/>
      <c r="D279" s="67">
        <f t="shared" si="89"/>
        <v>0</v>
      </c>
      <c r="E279" s="56">
        <f t="shared" si="90"/>
        <v>0</v>
      </c>
      <c r="F279" s="56">
        <f t="shared" ca="1" si="91"/>
        <v>0</v>
      </c>
      <c r="G279" s="68">
        <f>VLOOKUP($A279,[0]!Table,MATCH(G$4,[0]!Curves,0))</f>
        <v>5.2850000000000001</v>
      </c>
      <c r="H279" s="69">
        <f t="shared" si="92"/>
        <v>5.2850000000000001</v>
      </c>
      <c r="I279" s="68">
        <f t="shared" si="93"/>
        <v>5.2850000000000001</v>
      </c>
      <c r="J279" s="68">
        <v>0</v>
      </c>
      <c r="K279" s="69">
        <f t="shared" si="94"/>
        <v>0</v>
      </c>
      <c r="L279" s="85">
        <f t="shared" si="95"/>
        <v>0</v>
      </c>
      <c r="M279" s="68" t="e">
        <f>VLOOKUP($A279,[0]!Table,MATCH(M$4,[0]!Curves,0))</f>
        <v>#N/A</v>
      </c>
      <c r="N279" s="69" t="e">
        <f t="shared" si="96"/>
        <v>#N/A</v>
      </c>
      <c r="O279" s="85" t="e">
        <f t="shared" si="97"/>
        <v>#N/A</v>
      </c>
      <c r="P279" s="60"/>
      <c r="Q279" s="85">
        <f t="shared" si="98"/>
        <v>5.2850000000000001</v>
      </c>
      <c r="R279" s="85">
        <f t="shared" si="99"/>
        <v>5.2850000000000001</v>
      </c>
      <c r="S279" s="85">
        <f>Summary!E279</f>
        <v>0</v>
      </c>
      <c r="T279" s="70"/>
      <c r="U279" s="22">
        <f t="shared" si="100"/>
        <v>31</v>
      </c>
      <c r="V279" s="71">
        <f t="shared" si="101"/>
        <v>45261</v>
      </c>
      <c r="W279" s="22">
        <f t="shared" ca="1" si="102"/>
        <v>8199</v>
      </c>
      <c r="X279" s="68">
        <f>VLOOKUP($A279,[0]!Table,MATCH(X$4,[0]!Curves,0))</f>
        <v>6.6446206460034005E-2</v>
      </c>
      <c r="Y279" s="72">
        <f t="shared" ca="1" si="103"/>
        <v>0.23054279831790647</v>
      </c>
      <c r="Z279" s="22">
        <f t="shared" si="104"/>
        <v>0</v>
      </c>
      <c r="AA279" s="22">
        <f t="shared" si="105"/>
        <v>0</v>
      </c>
      <c r="AB279" s="73"/>
      <c r="AC279" s="62">
        <f t="shared" ca="1" si="106"/>
        <v>0</v>
      </c>
      <c r="AE279" s="62">
        <f t="shared" ca="1" si="108"/>
        <v>0</v>
      </c>
      <c r="AF279" s="62">
        <f t="shared" ca="1" si="109"/>
        <v>0</v>
      </c>
      <c r="AG279" s="62">
        <f t="shared" ca="1" si="110"/>
        <v>0</v>
      </c>
    </row>
    <row r="280" spans="1:33" ht="12" customHeight="1">
      <c r="A280" s="65">
        <f t="shared" si="107"/>
        <v>45292</v>
      </c>
      <c r="B280" s="66">
        <f>Summary!D280</f>
        <v>0</v>
      </c>
      <c r="C280" s="74"/>
      <c r="D280" s="67">
        <f t="shared" si="89"/>
        <v>0</v>
      </c>
      <c r="E280" s="56">
        <f t="shared" si="90"/>
        <v>0</v>
      </c>
      <c r="F280" s="56">
        <f t="shared" ca="1" si="91"/>
        <v>0</v>
      </c>
      <c r="G280" s="68">
        <f>VLOOKUP($A280,[0]!Table,MATCH(G$4,[0]!Curves,0))</f>
        <v>5.41</v>
      </c>
      <c r="H280" s="69">
        <f t="shared" si="92"/>
        <v>5.41</v>
      </c>
      <c r="I280" s="68">
        <f t="shared" si="93"/>
        <v>5.41</v>
      </c>
      <c r="J280" s="68">
        <v>0</v>
      </c>
      <c r="K280" s="69">
        <f t="shared" si="94"/>
        <v>0</v>
      </c>
      <c r="L280" s="85">
        <f t="shared" si="95"/>
        <v>0</v>
      </c>
      <c r="M280" s="68" t="e">
        <f>VLOOKUP($A280,[0]!Table,MATCH(M$4,[0]!Curves,0))</f>
        <v>#N/A</v>
      </c>
      <c r="N280" s="69" t="e">
        <f t="shared" si="96"/>
        <v>#N/A</v>
      </c>
      <c r="O280" s="85" t="e">
        <f t="shared" si="97"/>
        <v>#N/A</v>
      </c>
      <c r="P280" s="60"/>
      <c r="Q280" s="85">
        <f t="shared" si="98"/>
        <v>5.41</v>
      </c>
      <c r="R280" s="85">
        <f t="shared" si="99"/>
        <v>5.41</v>
      </c>
      <c r="S280" s="85">
        <f>Summary!E280</f>
        <v>0</v>
      </c>
      <c r="T280" s="70"/>
      <c r="U280" s="22">
        <f t="shared" si="100"/>
        <v>31</v>
      </c>
      <c r="V280" s="71">
        <f t="shared" si="101"/>
        <v>45292</v>
      </c>
      <c r="W280" s="22">
        <f t="shared" ca="1" si="102"/>
        <v>8230</v>
      </c>
      <c r="X280" s="68">
        <f>VLOOKUP($A280,[0]!Table,MATCH(X$4,[0]!Curves,0))</f>
        <v>6.6439963621468798E-2</v>
      </c>
      <c r="Y280" s="72">
        <f t="shared" ca="1" si="103"/>
        <v>0.22929853661729016</v>
      </c>
      <c r="Z280" s="22">
        <f t="shared" si="104"/>
        <v>0</v>
      </c>
      <c r="AA280" s="22">
        <f t="shared" si="105"/>
        <v>0</v>
      </c>
      <c r="AB280" s="73"/>
      <c r="AC280" s="62">
        <f t="shared" ca="1" si="106"/>
        <v>0</v>
      </c>
      <c r="AE280" s="62">
        <f t="shared" ca="1" si="108"/>
        <v>0</v>
      </c>
      <c r="AF280" s="62">
        <f t="shared" ca="1" si="109"/>
        <v>0</v>
      </c>
      <c r="AG280" s="62">
        <f t="shared" ca="1" si="110"/>
        <v>0</v>
      </c>
    </row>
    <row r="281" spans="1:33" ht="12" customHeight="1">
      <c r="A281" s="65">
        <f t="shared" si="107"/>
        <v>45323</v>
      </c>
      <c r="B281" s="66">
        <f>Summary!D281</f>
        <v>0</v>
      </c>
      <c r="C281" s="74"/>
      <c r="D281" s="67">
        <f t="shared" si="89"/>
        <v>0</v>
      </c>
      <c r="E281" s="56">
        <f t="shared" si="90"/>
        <v>0</v>
      </c>
      <c r="F281" s="56">
        <f t="shared" ca="1" si="91"/>
        <v>0</v>
      </c>
      <c r="G281" s="68">
        <f>VLOOKUP($A281,[0]!Table,MATCH(G$4,[0]!Curves,0))</f>
        <v>5.2919999999999998</v>
      </c>
      <c r="H281" s="69">
        <f t="shared" si="92"/>
        <v>5.2919999999999998</v>
      </c>
      <c r="I281" s="68">
        <f t="shared" si="93"/>
        <v>5.2919999999999998</v>
      </c>
      <c r="J281" s="68">
        <v>0</v>
      </c>
      <c r="K281" s="69">
        <f t="shared" si="94"/>
        <v>0</v>
      </c>
      <c r="L281" s="85">
        <f t="shared" si="95"/>
        <v>0</v>
      </c>
      <c r="M281" s="68" t="e">
        <f>VLOOKUP($A281,[0]!Table,MATCH(M$4,[0]!Curves,0))</f>
        <v>#N/A</v>
      </c>
      <c r="N281" s="69" t="e">
        <f t="shared" si="96"/>
        <v>#N/A</v>
      </c>
      <c r="O281" s="85" t="e">
        <f t="shared" si="97"/>
        <v>#N/A</v>
      </c>
      <c r="P281" s="60"/>
      <c r="Q281" s="85">
        <f t="shared" si="98"/>
        <v>5.2919999999999998</v>
      </c>
      <c r="R281" s="85">
        <f t="shared" si="99"/>
        <v>5.2919999999999998</v>
      </c>
      <c r="S281" s="85">
        <f>Summary!E281</f>
        <v>0</v>
      </c>
      <c r="T281" s="70"/>
      <c r="U281" s="22">
        <f t="shared" si="100"/>
        <v>29</v>
      </c>
      <c r="V281" s="71">
        <f t="shared" si="101"/>
        <v>45323</v>
      </c>
      <c r="W281" s="22">
        <f t="shared" ca="1" si="102"/>
        <v>8261</v>
      </c>
      <c r="X281" s="68">
        <f>VLOOKUP($A281,[0]!Table,MATCH(X$4,[0]!Curves,0))</f>
        <v>6.64337207829164E-2</v>
      </c>
      <c r="Y281" s="72">
        <f t="shared" ca="1" si="103"/>
        <v>0.22806122431706688</v>
      </c>
      <c r="Z281" s="22">
        <f t="shared" si="104"/>
        <v>0</v>
      </c>
      <c r="AA281" s="22">
        <f t="shared" si="105"/>
        <v>0</v>
      </c>
      <c r="AB281" s="73"/>
      <c r="AC281" s="62">
        <f t="shared" ca="1" si="106"/>
        <v>0</v>
      </c>
      <c r="AE281" s="62">
        <f t="shared" ca="1" si="108"/>
        <v>0</v>
      </c>
      <c r="AF281" s="62">
        <f t="shared" ca="1" si="109"/>
        <v>0</v>
      </c>
      <c r="AG281" s="62">
        <f t="shared" ca="1" si="110"/>
        <v>0</v>
      </c>
    </row>
    <row r="282" spans="1:33" ht="12" customHeight="1">
      <c r="A282" s="65">
        <f t="shared" si="107"/>
        <v>45352</v>
      </c>
      <c r="B282" s="66">
        <f>Summary!D282</f>
        <v>0</v>
      </c>
      <c r="C282" s="74"/>
      <c r="D282" s="67">
        <f t="shared" si="89"/>
        <v>0</v>
      </c>
      <c r="E282" s="56">
        <f t="shared" si="90"/>
        <v>0</v>
      </c>
      <c r="F282" s="56">
        <f t="shared" ca="1" si="91"/>
        <v>0</v>
      </c>
      <c r="G282" s="68">
        <f>VLOOKUP($A282,[0]!Table,MATCH(G$4,[0]!Curves,0))</f>
        <v>5.1589999999999998</v>
      </c>
      <c r="H282" s="69">
        <f t="shared" si="92"/>
        <v>5.1589999999999998</v>
      </c>
      <c r="I282" s="68">
        <f t="shared" si="93"/>
        <v>5.1589999999999998</v>
      </c>
      <c r="J282" s="68">
        <v>0</v>
      </c>
      <c r="K282" s="69">
        <f t="shared" si="94"/>
        <v>0</v>
      </c>
      <c r="L282" s="85">
        <f t="shared" si="95"/>
        <v>0</v>
      </c>
      <c r="M282" s="68" t="e">
        <f>VLOOKUP($A282,[0]!Table,MATCH(M$4,[0]!Curves,0))</f>
        <v>#N/A</v>
      </c>
      <c r="N282" s="69" t="e">
        <f t="shared" si="96"/>
        <v>#N/A</v>
      </c>
      <c r="O282" s="85" t="e">
        <f t="shared" si="97"/>
        <v>#N/A</v>
      </c>
      <c r="P282" s="60"/>
      <c r="Q282" s="85">
        <f t="shared" si="98"/>
        <v>5.1589999999999998</v>
      </c>
      <c r="R282" s="85">
        <f t="shared" si="99"/>
        <v>5.1589999999999998</v>
      </c>
      <c r="S282" s="85">
        <f>Summary!E282</f>
        <v>0</v>
      </c>
      <c r="T282" s="70"/>
      <c r="U282" s="22">
        <f t="shared" si="100"/>
        <v>31</v>
      </c>
      <c r="V282" s="71">
        <f t="shared" si="101"/>
        <v>45352</v>
      </c>
      <c r="W282" s="22">
        <f t="shared" ca="1" si="102"/>
        <v>8290</v>
      </c>
      <c r="X282" s="68">
        <f>VLOOKUP($A282,[0]!Table,MATCH(X$4,[0]!Curves,0))</f>
        <v>6.64278807081531E-2</v>
      </c>
      <c r="Y282" s="72">
        <f t="shared" ca="1" si="103"/>
        <v>0.22690999449341645</v>
      </c>
      <c r="Z282" s="22">
        <f t="shared" si="104"/>
        <v>0</v>
      </c>
      <c r="AA282" s="22">
        <f t="shared" si="105"/>
        <v>0</v>
      </c>
      <c r="AB282" s="73"/>
      <c r="AC282" s="62">
        <f t="shared" ca="1" si="106"/>
        <v>0</v>
      </c>
      <c r="AE282" s="62">
        <f t="shared" ca="1" si="108"/>
        <v>0</v>
      </c>
      <c r="AF282" s="62">
        <f t="shared" ca="1" si="109"/>
        <v>0</v>
      </c>
      <c r="AG282" s="62">
        <f t="shared" ca="1" si="110"/>
        <v>0</v>
      </c>
    </row>
    <row r="283" spans="1:33" ht="12" customHeight="1">
      <c r="A283" s="65">
        <f t="shared" si="107"/>
        <v>45383</v>
      </c>
      <c r="B283" s="66">
        <f>Summary!D283</f>
        <v>0</v>
      </c>
      <c r="C283" s="74"/>
      <c r="D283" s="67">
        <f t="shared" si="89"/>
        <v>0</v>
      </c>
      <c r="E283" s="56">
        <f t="shared" si="90"/>
        <v>0</v>
      </c>
      <c r="F283" s="56">
        <f t="shared" ca="1" si="91"/>
        <v>0</v>
      </c>
      <c r="G283" s="68">
        <f>VLOOKUP($A283,[0]!Table,MATCH(G$4,[0]!Curves,0))</f>
        <v>4.9390000000000001</v>
      </c>
      <c r="H283" s="69">
        <f t="shared" si="92"/>
        <v>4.9390000000000001</v>
      </c>
      <c r="I283" s="68">
        <f t="shared" si="93"/>
        <v>4.9390000000000001</v>
      </c>
      <c r="J283" s="68">
        <v>0</v>
      </c>
      <c r="K283" s="69">
        <f t="shared" si="94"/>
        <v>0</v>
      </c>
      <c r="L283" s="85">
        <f t="shared" si="95"/>
        <v>0</v>
      </c>
      <c r="M283" s="68" t="e">
        <f>VLOOKUP($A283,[0]!Table,MATCH(M$4,[0]!Curves,0))</f>
        <v>#N/A</v>
      </c>
      <c r="N283" s="69" t="e">
        <f t="shared" si="96"/>
        <v>#N/A</v>
      </c>
      <c r="O283" s="85" t="e">
        <f t="shared" si="97"/>
        <v>#N/A</v>
      </c>
      <c r="P283" s="60"/>
      <c r="Q283" s="85">
        <f t="shared" si="98"/>
        <v>4.9390000000000001</v>
      </c>
      <c r="R283" s="85">
        <f t="shared" si="99"/>
        <v>4.9390000000000001</v>
      </c>
      <c r="S283" s="85">
        <f>Summary!E283</f>
        <v>0</v>
      </c>
      <c r="T283" s="70"/>
      <c r="U283" s="22">
        <f t="shared" si="100"/>
        <v>30</v>
      </c>
      <c r="V283" s="71">
        <f t="shared" si="101"/>
        <v>45383</v>
      </c>
      <c r="W283" s="22">
        <f t="shared" ca="1" si="102"/>
        <v>8321</v>
      </c>
      <c r="X283" s="68">
        <f>VLOOKUP($A283,[0]!Table,MATCH(X$4,[0]!Curves,0))</f>
        <v>6.6421637869625599E-2</v>
      </c>
      <c r="Y283" s="72">
        <f t="shared" ca="1" si="103"/>
        <v>0.22568601913697323</v>
      </c>
      <c r="Z283" s="22">
        <f t="shared" si="104"/>
        <v>0</v>
      </c>
      <c r="AA283" s="22">
        <f t="shared" si="105"/>
        <v>0</v>
      </c>
      <c r="AB283" s="73"/>
      <c r="AC283" s="62">
        <f t="shared" ca="1" si="106"/>
        <v>0</v>
      </c>
      <c r="AE283" s="62">
        <f t="shared" ca="1" si="108"/>
        <v>0</v>
      </c>
      <c r="AF283" s="62">
        <f t="shared" ca="1" si="109"/>
        <v>0</v>
      </c>
      <c r="AG283" s="62">
        <f t="shared" ca="1" si="110"/>
        <v>0</v>
      </c>
    </row>
    <row r="284" spans="1:33" ht="12" customHeight="1">
      <c r="A284" s="65">
        <f t="shared" si="107"/>
        <v>45413</v>
      </c>
      <c r="B284" s="66">
        <f>Summary!D284</f>
        <v>0</v>
      </c>
      <c r="C284" s="74"/>
      <c r="D284" s="67">
        <f t="shared" si="89"/>
        <v>0</v>
      </c>
      <c r="E284" s="56">
        <f t="shared" si="90"/>
        <v>0</v>
      </c>
      <c r="F284" s="56">
        <f t="shared" ca="1" si="91"/>
        <v>0</v>
      </c>
      <c r="G284" s="68">
        <f>VLOOKUP($A284,[0]!Table,MATCH(G$4,[0]!Curves,0))</f>
        <v>4.9290000000000003</v>
      </c>
      <c r="H284" s="69">
        <f t="shared" si="92"/>
        <v>4.9290000000000003</v>
      </c>
      <c r="I284" s="68">
        <f t="shared" si="93"/>
        <v>4.9290000000000003</v>
      </c>
      <c r="J284" s="68">
        <v>0</v>
      </c>
      <c r="K284" s="69">
        <f t="shared" si="94"/>
        <v>0</v>
      </c>
      <c r="L284" s="85">
        <f t="shared" si="95"/>
        <v>0</v>
      </c>
      <c r="M284" s="68" t="e">
        <f>VLOOKUP($A284,[0]!Table,MATCH(M$4,[0]!Curves,0))</f>
        <v>#N/A</v>
      </c>
      <c r="N284" s="69" t="e">
        <f t="shared" si="96"/>
        <v>#N/A</v>
      </c>
      <c r="O284" s="85" t="e">
        <f t="shared" si="97"/>
        <v>#N/A</v>
      </c>
      <c r="P284" s="60"/>
      <c r="Q284" s="85">
        <f t="shared" si="98"/>
        <v>4.9290000000000003</v>
      </c>
      <c r="R284" s="85">
        <f t="shared" si="99"/>
        <v>4.9290000000000003</v>
      </c>
      <c r="S284" s="85">
        <f>Summary!E284</f>
        <v>0</v>
      </c>
      <c r="T284" s="70"/>
      <c r="U284" s="22">
        <f t="shared" si="100"/>
        <v>31</v>
      </c>
      <c r="V284" s="71">
        <f t="shared" si="101"/>
        <v>45413</v>
      </c>
      <c r="W284" s="22">
        <f t="shared" ca="1" si="102"/>
        <v>8351</v>
      </c>
      <c r="X284" s="68">
        <f>VLOOKUP($A284,[0]!Table,MATCH(X$4,[0]!Curves,0))</f>
        <v>6.6415596412998698E-2</v>
      </c>
      <c r="Y284" s="72">
        <f t="shared" ca="1" si="103"/>
        <v>0.2245080327704729</v>
      </c>
      <c r="Z284" s="22">
        <f t="shared" si="104"/>
        <v>0</v>
      </c>
      <c r="AA284" s="22">
        <f t="shared" si="105"/>
        <v>0</v>
      </c>
      <c r="AB284" s="73"/>
      <c r="AC284" s="62">
        <f t="shared" ca="1" si="106"/>
        <v>0</v>
      </c>
      <c r="AE284" s="62">
        <f t="shared" ca="1" si="108"/>
        <v>0</v>
      </c>
      <c r="AF284" s="62">
        <f t="shared" ca="1" si="109"/>
        <v>0</v>
      </c>
      <c r="AG284" s="62">
        <f t="shared" ca="1" si="110"/>
        <v>0</v>
      </c>
    </row>
    <row r="285" spans="1:33" ht="12" customHeight="1">
      <c r="A285" s="65">
        <f t="shared" si="107"/>
        <v>45444</v>
      </c>
      <c r="B285" s="66">
        <f>Summary!D285</f>
        <v>0</v>
      </c>
      <c r="C285" s="74"/>
      <c r="D285" s="67">
        <f t="shared" si="89"/>
        <v>0</v>
      </c>
      <c r="E285" s="56">
        <f t="shared" si="90"/>
        <v>0</v>
      </c>
      <c r="F285" s="56">
        <f t="shared" ca="1" si="91"/>
        <v>0</v>
      </c>
      <c r="G285" s="68">
        <f>VLOOKUP($A285,[0]!Table,MATCH(G$4,[0]!Curves,0))</f>
        <v>4.9649999999999999</v>
      </c>
      <c r="H285" s="69">
        <f t="shared" si="92"/>
        <v>4.9649999999999999</v>
      </c>
      <c r="I285" s="68">
        <f t="shared" si="93"/>
        <v>4.9649999999999999</v>
      </c>
      <c r="J285" s="68">
        <v>0</v>
      </c>
      <c r="K285" s="69">
        <f t="shared" si="94"/>
        <v>0</v>
      </c>
      <c r="L285" s="85">
        <f t="shared" si="95"/>
        <v>0</v>
      </c>
      <c r="M285" s="68" t="e">
        <f>VLOOKUP($A285,[0]!Table,MATCH(M$4,[0]!Curves,0))</f>
        <v>#N/A</v>
      </c>
      <c r="N285" s="69" t="e">
        <f t="shared" si="96"/>
        <v>#N/A</v>
      </c>
      <c r="O285" s="85" t="e">
        <f t="shared" si="97"/>
        <v>#N/A</v>
      </c>
      <c r="P285" s="60"/>
      <c r="Q285" s="85">
        <f t="shared" si="98"/>
        <v>4.9649999999999999</v>
      </c>
      <c r="R285" s="85">
        <f t="shared" si="99"/>
        <v>4.9649999999999999</v>
      </c>
      <c r="S285" s="85">
        <f>Summary!E285</f>
        <v>0</v>
      </c>
      <c r="T285" s="70"/>
      <c r="U285" s="22">
        <f t="shared" si="100"/>
        <v>30</v>
      </c>
      <c r="V285" s="71">
        <f t="shared" si="101"/>
        <v>45444</v>
      </c>
      <c r="W285" s="22">
        <f t="shared" ca="1" si="102"/>
        <v>8382</v>
      </c>
      <c r="X285" s="68">
        <f>VLOOKUP($A285,[0]!Table,MATCH(X$4,[0]!Curves,0))</f>
        <v>6.6409353574496996E-2</v>
      </c>
      <c r="Y285" s="72">
        <f t="shared" ca="1" si="103"/>
        <v>0.22329746467798053</v>
      </c>
      <c r="Z285" s="22">
        <f t="shared" si="104"/>
        <v>0</v>
      </c>
      <c r="AA285" s="22">
        <f t="shared" si="105"/>
        <v>0</v>
      </c>
      <c r="AB285" s="73"/>
      <c r="AC285" s="62">
        <f t="shared" ca="1" si="106"/>
        <v>0</v>
      </c>
      <c r="AE285" s="62">
        <f t="shared" ca="1" si="108"/>
        <v>0</v>
      </c>
      <c r="AF285" s="62">
        <f t="shared" ca="1" si="109"/>
        <v>0</v>
      </c>
      <c r="AG285" s="62">
        <f t="shared" ca="1" si="110"/>
        <v>0</v>
      </c>
    </row>
    <row r="286" spans="1:33" ht="12" customHeight="1">
      <c r="A286" s="65">
        <f t="shared" si="107"/>
        <v>45474</v>
      </c>
      <c r="B286" s="66">
        <f>Summary!D286</f>
        <v>0</v>
      </c>
      <c r="C286" s="74"/>
      <c r="D286" s="67">
        <f t="shared" si="89"/>
        <v>0</v>
      </c>
      <c r="E286" s="56">
        <f t="shared" si="90"/>
        <v>0</v>
      </c>
      <c r="F286" s="56">
        <f t="shared" ca="1" si="91"/>
        <v>0</v>
      </c>
      <c r="G286" s="68">
        <f>VLOOKUP($A286,[0]!Table,MATCH(G$4,[0]!Curves,0))</f>
        <v>4.9969999999999999</v>
      </c>
      <c r="H286" s="69">
        <f t="shared" si="92"/>
        <v>4.9969999999999999</v>
      </c>
      <c r="I286" s="68">
        <f t="shared" si="93"/>
        <v>4.9969999999999999</v>
      </c>
      <c r="J286" s="68">
        <v>0</v>
      </c>
      <c r="K286" s="69">
        <f t="shared" si="94"/>
        <v>0</v>
      </c>
      <c r="L286" s="85">
        <f t="shared" si="95"/>
        <v>0</v>
      </c>
      <c r="M286" s="68" t="e">
        <f>VLOOKUP($A286,[0]!Table,MATCH(M$4,[0]!Curves,0))</f>
        <v>#N/A</v>
      </c>
      <c r="N286" s="69" t="e">
        <f t="shared" si="96"/>
        <v>#N/A</v>
      </c>
      <c r="O286" s="85" t="e">
        <f t="shared" si="97"/>
        <v>#N/A</v>
      </c>
      <c r="P286" s="60"/>
      <c r="Q286" s="85">
        <f t="shared" si="98"/>
        <v>4.9969999999999999</v>
      </c>
      <c r="R286" s="85">
        <f t="shared" si="99"/>
        <v>4.9969999999999999</v>
      </c>
      <c r="S286" s="85">
        <f>Summary!E286</f>
        <v>0</v>
      </c>
      <c r="T286" s="70"/>
      <c r="U286" s="22">
        <f t="shared" si="100"/>
        <v>31</v>
      </c>
      <c r="V286" s="71">
        <f t="shared" si="101"/>
        <v>45474</v>
      </c>
      <c r="W286" s="22">
        <f t="shared" ca="1" si="102"/>
        <v>8412</v>
      </c>
      <c r="X286" s="68">
        <f>VLOOKUP($A286,[0]!Table,MATCH(X$4,[0]!Curves,0))</f>
        <v>6.6403312117894006E-2</v>
      </c>
      <c r="Y286" s="72">
        <f t="shared" ca="1" si="103"/>
        <v>0.22213237958683527</v>
      </c>
      <c r="Z286" s="22">
        <f t="shared" si="104"/>
        <v>0</v>
      </c>
      <c r="AA286" s="22">
        <f t="shared" si="105"/>
        <v>0</v>
      </c>
      <c r="AB286" s="73"/>
      <c r="AC286" s="62">
        <f t="shared" ca="1" si="106"/>
        <v>0</v>
      </c>
      <c r="AE286" s="62">
        <f t="shared" ca="1" si="108"/>
        <v>0</v>
      </c>
      <c r="AF286" s="62">
        <f t="shared" ca="1" si="109"/>
        <v>0</v>
      </c>
      <c r="AG286" s="62">
        <f t="shared" ca="1" si="110"/>
        <v>0</v>
      </c>
    </row>
    <row r="287" spans="1:33" ht="12" customHeight="1">
      <c r="A287" s="65">
        <f t="shared" si="107"/>
        <v>45505</v>
      </c>
      <c r="B287" s="66">
        <f>Summary!D287</f>
        <v>0</v>
      </c>
      <c r="C287" s="74"/>
      <c r="D287" s="67">
        <f t="shared" si="89"/>
        <v>0</v>
      </c>
      <c r="E287" s="56">
        <f t="shared" si="90"/>
        <v>0</v>
      </c>
      <c r="F287" s="56">
        <f t="shared" ca="1" si="91"/>
        <v>0</v>
      </c>
      <c r="G287" s="68">
        <f>VLOOKUP($A287,[0]!Table,MATCH(G$4,[0]!Curves,0))</f>
        <v>5.0460000000000003</v>
      </c>
      <c r="H287" s="69">
        <f t="shared" si="92"/>
        <v>5.0460000000000003</v>
      </c>
      <c r="I287" s="68">
        <f t="shared" si="93"/>
        <v>5.0460000000000003</v>
      </c>
      <c r="J287" s="68">
        <v>0</v>
      </c>
      <c r="K287" s="69">
        <f t="shared" si="94"/>
        <v>0</v>
      </c>
      <c r="L287" s="85">
        <f t="shared" si="95"/>
        <v>0</v>
      </c>
      <c r="M287" s="68" t="e">
        <f>VLOOKUP($A287,[0]!Table,MATCH(M$4,[0]!Curves,0))</f>
        <v>#N/A</v>
      </c>
      <c r="N287" s="69" t="e">
        <f t="shared" si="96"/>
        <v>#N/A</v>
      </c>
      <c r="O287" s="85" t="e">
        <f t="shared" si="97"/>
        <v>#N/A</v>
      </c>
      <c r="P287" s="60"/>
      <c r="Q287" s="85">
        <f t="shared" si="98"/>
        <v>5.0460000000000003</v>
      </c>
      <c r="R287" s="85">
        <f t="shared" si="99"/>
        <v>5.0460000000000003</v>
      </c>
      <c r="S287" s="85">
        <f>Summary!E287</f>
        <v>0</v>
      </c>
      <c r="T287" s="70"/>
      <c r="U287" s="22">
        <f t="shared" si="100"/>
        <v>31</v>
      </c>
      <c r="V287" s="71">
        <f t="shared" si="101"/>
        <v>45505</v>
      </c>
      <c r="W287" s="22">
        <f t="shared" ca="1" si="102"/>
        <v>8443</v>
      </c>
      <c r="X287" s="68">
        <f>VLOOKUP($A287,[0]!Table,MATCH(X$4,[0]!Curves,0))</f>
        <v>6.6397069279417603E-2</v>
      </c>
      <c r="Y287" s="72">
        <f t="shared" ca="1" si="103"/>
        <v>0.22093506731103696</v>
      </c>
      <c r="Z287" s="22">
        <f t="shared" si="104"/>
        <v>0</v>
      </c>
      <c r="AA287" s="22">
        <f t="shared" si="105"/>
        <v>0</v>
      </c>
      <c r="AB287" s="73"/>
      <c r="AC287" s="62">
        <f t="shared" ca="1" si="106"/>
        <v>0</v>
      </c>
      <c r="AE287" s="62">
        <f t="shared" ca="1" si="108"/>
        <v>0</v>
      </c>
      <c r="AF287" s="62">
        <f t="shared" ca="1" si="109"/>
        <v>0</v>
      </c>
      <c r="AG287" s="62">
        <f t="shared" ca="1" si="110"/>
        <v>0</v>
      </c>
    </row>
    <row r="288" spans="1:33" ht="12" customHeight="1">
      <c r="A288" s="65">
        <f t="shared" si="107"/>
        <v>45536</v>
      </c>
      <c r="B288" s="66">
        <f>Summary!D288</f>
        <v>0</v>
      </c>
      <c r="C288" s="74"/>
      <c r="D288" s="67">
        <f t="shared" si="89"/>
        <v>0</v>
      </c>
      <c r="E288" s="56">
        <f t="shared" si="90"/>
        <v>0</v>
      </c>
      <c r="F288" s="56">
        <f t="shared" ca="1" si="91"/>
        <v>0</v>
      </c>
      <c r="G288" s="68">
        <f>VLOOKUP($A288,[0]!Table,MATCH(G$4,[0]!Curves,0))</f>
        <v>5.0609999999999999</v>
      </c>
      <c r="H288" s="69">
        <f t="shared" si="92"/>
        <v>5.0609999999999999</v>
      </c>
      <c r="I288" s="68">
        <f t="shared" si="93"/>
        <v>5.0609999999999999</v>
      </c>
      <c r="J288" s="68">
        <v>0</v>
      </c>
      <c r="K288" s="69">
        <f t="shared" si="94"/>
        <v>0</v>
      </c>
      <c r="L288" s="85">
        <f t="shared" si="95"/>
        <v>0</v>
      </c>
      <c r="M288" s="68" t="e">
        <f>VLOOKUP($A288,[0]!Table,MATCH(M$4,[0]!Curves,0))</f>
        <v>#N/A</v>
      </c>
      <c r="N288" s="69" t="e">
        <f t="shared" si="96"/>
        <v>#N/A</v>
      </c>
      <c r="O288" s="85" t="e">
        <f t="shared" si="97"/>
        <v>#N/A</v>
      </c>
      <c r="P288" s="60"/>
      <c r="Q288" s="85">
        <f t="shared" si="98"/>
        <v>5.0609999999999999</v>
      </c>
      <c r="R288" s="85">
        <f t="shared" si="99"/>
        <v>5.0609999999999999</v>
      </c>
      <c r="S288" s="85">
        <f>Summary!E288</f>
        <v>0</v>
      </c>
      <c r="T288" s="70"/>
      <c r="U288" s="22">
        <f t="shared" si="100"/>
        <v>30</v>
      </c>
      <c r="V288" s="71">
        <f t="shared" si="101"/>
        <v>45536</v>
      </c>
      <c r="W288" s="22">
        <f t="shared" ca="1" si="102"/>
        <v>8474</v>
      </c>
      <c r="X288" s="68">
        <f>VLOOKUP($A288,[0]!Table,MATCH(X$4,[0]!Curves,0))</f>
        <v>6.6390826440954107E-2</v>
      </c>
      <c r="Y288" s="72">
        <f t="shared" ca="1" si="103"/>
        <v>0.21974443412320169</v>
      </c>
      <c r="Z288" s="22">
        <f t="shared" si="104"/>
        <v>0</v>
      </c>
      <c r="AA288" s="22">
        <f t="shared" si="105"/>
        <v>0</v>
      </c>
      <c r="AB288" s="73"/>
      <c r="AC288" s="62">
        <f t="shared" ca="1" si="106"/>
        <v>0</v>
      </c>
      <c r="AE288" s="62">
        <f t="shared" ca="1" si="108"/>
        <v>0</v>
      </c>
      <c r="AF288" s="62">
        <f t="shared" ca="1" si="109"/>
        <v>0</v>
      </c>
      <c r="AG288" s="62">
        <f t="shared" ca="1" si="110"/>
        <v>0</v>
      </c>
    </row>
    <row r="289" spans="1:33" ht="12" customHeight="1">
      <c r="A289" s="65">
        <f t="shared" si="107"/>
        <v>45566</v>
      </c>
      <c r="B289" s="66">
        <f>Summary!D289</f>
        <v>0</v>
      </c>
      <c r="C289" s="74"/>
      <c r="D289" s="67">
        <f t="shared" si="89"/>
        <v>0</v>
      </c>
      <c r="E289" s="56">
        <f t="shared" si="90"/>
        <v>0</v>
      </c>
      <c r="F289" s="56">
        <f t="shared" ca="1" si="91"/>
        <v>0</v>
      </c>
      <c r="G289" s="68">
        <f>VLOOKUP($A289,[0]!Table,MATCH(G$4,[0]!Curves,0))</f>
        <v>5.09</v>
      </c>
      <c r="H289" s="69">
        <f t="shared" si="92"/>
        <v>5.09</v>
      </c>
      <c r="I289" s="68">
        <f t="shared" si="93"/>
        <v>5.09</v>
      </c>
      <c r="J289" s="68">
        <v>0</v>
      </c>
      <c r="K289" s="69">
        <f t="shared" si="94"/>
        <v>0</v>
      </c>
      <c r="L289" s="85">
        <f t="shared" si="95"/>
        <v>0</v>
      </c>
      <c r="M289" s="68" t="e">
        <f>VLOOKUP($A289,[0]!Table,MATCH(M$4,[0]!Curves,0))</f>
        <v>#N/A</v>
      </c>
      <c r="N289" s="69" t="e">
        <f t="shared" si="96"/>
        <v>#N/A</v>
      </c>
      <c r="O289" s="85" t="e">
        <f t="shared" si="97"/>
        <v>#N/A</v>
      </c>
      <c r="P289" s="60"/>
      <c r="Q289" s="85">
        <f t="shared" si="98"/>
        <v>5.09</v>
      </c>
      <c r="R289" s="85">
        <f t="shared" si="99"/>
        <v>5.09</v>
      </c>
      <c r="S289" s="85">
        <f>Summary!E289</f>
        <v>0</v>
      </c>
      <c r="T289" s="70"/>
      <c r="U289" s="22">
        <f t="shared" si="100"/>
        <v>31</v>
      </c>
      <c r="V289" s="71">
        <f t="shared" si="101"/>
        <v>45566</v>
      </c>
      <c r="W289" s="22">
        <f t="shared" ca="1" si="102"/>
        <v>8504</v>
      </c>
      <c r="X289" s="68">
        <f>VLOOKUP($A289,[0]!Table,MATCH(X$4,[0]!Curves,0))</f>
        <v>6.6384784984388406E-2</v>
      </c>
      <c r="Y289" s="72">
        <f t="shared" ca="1" si="103"/>
        <v>0.21859853164035403</v>
      </c>
      <c r="Z289" s="22">
        <f t="shared" si="104"/>
        <v>0</v>
      </c>
      <c r="AA289" s="22">
        <f t="shared" si="105"/>
        <v>0</v>
      </c>
      <c r="AB289" s="73"/>
      <c r="AC289" s="62">
        <f t="shared" ca="1" si="106"/>
        <v>0</v>
      </c>
      <c r="AE289" s="62">
        <f t="shared" ca="1" si="108"/>
        <v>0</v>
      </c>
      <c r="AF289" s="62">
        <f t="shared" ca="1" si="109"/>
        <v>0</v>
      </c>
      <c r="AG289" s="62">
        <f t="shared" ca="1" si="110"/>
        <v>0</v>
      </c>
    </row>
    <row r="290" spans="1:33" ht="12" customHeight="1">
      <c r="A290" s="65">
        <f t="shared" si="107"/>
        <v>45597</v>
      </c>
      <c r="B290" s="66">
        <f>Summary!D290</f>
        <v>0</v>
      </c>
      <c r="C290" s="74"/>
      <c r="D290" s="67">
        <f t="shared" si="89"/>
        <v>0</v>
      </c>
      <c r="E290" s="56">
        <f t="shared" si="90"/>
        <v>0</v>
      </c>
      <c r="F290" s="56">
        <f t="shared" ca="1" si="91"/>
        <v>0</v>
      </c>
      <c r="G290" s="68">
        <f>VLOOKUP($A290,[0]!Table,MATCH(G$4,[0]!Curves,0))</f>
        <v>5.23</v>
      </c>
      <c r="H290" s="69">
        <f t="shared" si="92"/>
        <v>5.23</v>
      </c>
      <c r="I290" s="68">
        <f t="shared" si="93"/>
        <v>5.23</v>
      </c>
      <c r="J290" s="68">
        <v>0</v>
      </c>
      <c r="K290" s="69">
        <f t="shared" si="94"/>
        <v>0</v>
      </c>
      <c r="L290" s="85">
        <f t="shared" si="95"/>
        <v>0</v>
      </c>
      <c r="M290" s="68" t="e">
        <f>VLOOKUP($A290,[0]!Table,MATCH(M$4,[0]!Curves,0))</f>
        <v>#N/A</v>
      </c>
      <c r="N290" s="69" t="e">
        <f t="shared" si="96"/>
        <v>#N/A</v>
      </c>
      <c r="O290" s="85" t="e">
        <f t="shared" si="97"/>
        <v>#N/A</v>
      </c>
      <c r="P290" s="60"/>
      <c r="Q290" s="85">
        <f t="shared" si="98"/>
        <v>5.23</v>
      </c>
      <c r="R290" s="85">
        <f t="shared" si="99"/>
        <v>5.23</v>
      </c>
      <c r="S290" s="85">
        <f>Summary!E290</f>
        <v>0</v>
      </c>
      <c r="T290" s="70"/>
      <c r="U290" s="22">
        <f t="shared" si="100"/>
        <v>30</v>
      </c>
      <c r="V290" s="71">
        <f t="shared" si="101"/>
        <v>45597</v>
      </c>
      <c r="W290" s="22">
        <f t="shared" ca="1" si="102"/>
        <v>8535</v>
      </c>
      <c r="X290" s="68">
        <f>VLOOKUP($A290,[0]!Table,MATCH(X$4,[0]!Curves,0))</f>
        <v>6.6378542145950598E-2</v>
      </c>
      <c r="Y290" s="72">
        <f t="shared" ca="1" si="103"/>
        <v>0.2174209291780593</v>
      </c>
      <c r="Z290" s="22">
        <f t="shared" si="104"/>
        <v>0</v>
      </c>
      <c r="AA290" s="22">
        <f t="shared" si="105"/>
        <v>0</v>
      </c>
      <c r="AB290" s="73"/>
      <c r="AC290" s="62">
        <f t="shared" ca="1" si="106"/>
        <v>0</v>
      </c>
      <c r="AE290" s="62">
        <f t="shared" ca="1" si="108"/>
        <v>0</v>
      </c>
      <c r="AF290" s="62">
        <f t="shared" ca="1" si="109"/>
        <v>0</v>
      </c>
      <c r="AG290" s="62">
        <f t="shared" ca="1" si="110"/>
        <v>0</v>
      </c>
    </row>
    <row r="291" spans="1:33" ht="12" customHeight="1">
      <c r="A291" s="65">
        <f t="shared" si="107"/>
        <v>45627</v>
      </c>
      <c r="B291" s="66">
        <f>Summary!D291</f>
        <v>0</v>
      </c>
      <c r="C291" s="74"/>
      <c r="D291" s="67">
        <f t="shared" si="89"/>
        <v>0</v>
      </c>
      <c r="E291" s="56">
        <f t="shared" si="90"/>
        <v>0</v>
      </c>
      <c r="F291" s="56">
        <f t="shared" ca="1" si="91"/>
        <v>0</v>
      </c>
      <c r="G291" s="68">
        <f>VLOOKUP($A291,[0]!Table,MATCH(G$4,[0]!Curves,0))</f>
        <v>5.37</v>
      </c>
      <c r="H291" s="69">
        <f t="shared" si="92"/>
        <v>5.37</v>
      </c>
      <c r="I291" s="68">
        <f t="shared" si="93"/>
        <v>5.37</v>
      </c>
      <c r="J291" s="68">
        <v>0</v>
      </c>
      <c r="K291" s="69">
        <f t="shared" si="94"/>
        <v>0</v>
      </c>
      <c r="L291" s="85">
        <f t="shared" si="95"/>
        <v>0</v>
      </c>
      <c r="M291" s="68" t="e">
        <f>VLOOKUP($A291,[0]!Table,MATCH(M$4,[0]!Curves,0))</f>
        <v>#N/A</v>
      </c>
      <c r="N291" s="69" t="e">
        <f t="shared" si="96"/>
        <v>#N/A</v>
      </c>
      <c r="O291" s="85" t="e">
        <f t="shared" si="97"/>
        <v>#N/A</v>
      </c>
      <c r="P291" s="60"/>
      <c r="Q291" s="85">
        <f t="shared" si="98"/>
        <v>5.37</v>
      </c>
      <c r="R291" s="85">
        <f t="shared" si="99"/>
        <v>5.37</v>
      </c>
      <c r="S291" s="85">
        <f>Summary!E291</f>
        <v>0</v>
      </c>
      <c r="T291" s="70"/>
      <c r="U291" s="22">
        <f t="shared" si="100"/>
        <v>31</v>
      </c>
      <c r="V291" s="71">
        <f t="shared" si="101"/>
        <v>45627</v>
      </c>
      <c r="W291" s="22">
        <f t="shared" ca="1" si="102"/>
        <v>8565</v>
      </c>
      <c r="X291" s="68">
        <f>VLOOKUP($A291,[0]!Table,MATCH(X$4,[0]!Curves,0))</f>
        <v>6.6372500689409406E-2</v>
      </c>
      <c r="Y291" s="72">
        <f t="shared" ca="1" si="103"/>
        <v>0.21628756570110091</v>
      </c>
      <c r="Z291" s="22">
        <f t="shared" si="104"/>
        <v>0</v>
      </c>
      <c r="AA291" s="22">
        <f t="shared" si="105"/>
        <v>0</v>
      </c>
      <c r="AB291" s="73"/>
      <c r="AC291" s="62">
        <f t="shared" ca="1" si="106"/>
        <v>0</v>
      </c>
      <c r="AE291" s="62">
        <f t="shared" ca="1" si="108"/>
        <v>0</v>
      </c>
      <c r="AF291" s="62">
        <f t="shared" ca="1" si="109"/>
        <v>0</v>
      </c>
      <c r="AG291" s="62">
        <f t="shared" ca="1" si="110"/>
        <v>0</v>
      </c>
    </row>
    <row r="292" spans="1:33" ht="12" customHeight="1">
      <c r="A292" s="65">
        <f t="shared" si="107"/>
        <v>45658</v>
      </c>
      <c r="B292" s="66">
        <f>Summary!D292</f>
        <v>0</v>
      </c>
      <c r="C292" s="74"/>
      <c r="D292" s="67">
        <f t="shared" si="89"/>
        <v>0</v>
      </c>
      <c r="E292" s="56">
        <f t="shared" si="90"/>
        <v>0</v>
      </c>
      <c r="F292" s="56">
        <f t="shared" ca="1" si="91"/>
        <v>0</v>
      </c>
      <c r="G292" s="68">
        <f>VLOOKUP($A292,[0]!Table,MATCH(G$4,[0]!Curves,0))</f>
        <v>0</v>
      </c>
      <c r="H292" s="69">
        <f t="shared" si="92"/>
        <v>0</v>
      </c>
      <c r="I292" s="68">
        <f t="shared" si="93"/>
        <v>0</v>
      </c>
      <c r="J292" s="68">
        <v>0</v>
      </c>
      <c r="K292" s="69">
        <f t="shared" si="94"/>
        <v>0</v>
      </c>
      <c r="L292" s="85">
        <f t="shared" si="95"/>
        <v>0</v>
      </c>
      <c r="M292" s="68" t="e">
        <f>VLOOKUP($A292,[0]!Table,MATCH(M$4,[0]!Curves,0))</f>
        <v>#N/A</v>
      </c>
      <c r="N292" s="69" t="e">
        <f t="shared" si="96"/>
        <v>#N/A</v>
      </c>
      <c r="O292" s="85" t="e">
        <f t="shared" si="97"/>
        <v>#N/A</v>
      </c>
      <c r="P292" s="60"/>
      <c r="Q292" s="85">
        <f t="shared" si="98"/>
        <v>0</v>
      </c>
      <c r="R292" s="85">
        <f t="shared" si="99"/>
        <v>0</v>
      </c>
      <c r="S292" s="85">
        <f>Summary!E292</f>
        <v>0</v>
      </c>
      <c r="T292" s="70"/>
      <c r="U292" s="22">
        <f t="shared" si="100"/>
        <v>31</v>
      </c>
      <c r="V292" s="71">
        <f t="shared" si="101"/>
        <v>45658</v>
      </c>
      <c r="W292" s="22">
        <f t="shared" ca="1" si="102"/>
        <v>8596</v>
      </c>
      <c r="X292" s="68">
        <f>VLOOKUP($A292,[0]!Table,MATCH(X$4,[0]!Curves,0))</f>
        <v>6.6366257850996896E-2</v>
      </c>
      <c r="Y292" s="72">
        <f t="shared" ca="1" si="103"/>
        <v>0.21512284689050185</v>
      </c>
      <c r="Z292" s="22">
        <f t="shared" si="104"/>
        <v>0</v>
      </c>
      <c r="AA292" s="22">
        <f t="shared" si="105"/>
        <v>0</v>
      </c>
      <c r="AB292" s="73"/>
      <c r="AC292" s="62">
        <f t="shared" ca="1" si="106"/>
        <v>0</v>
      </c>
      <c r="AE292" s="62">
        <f t="shared" ca="1" si="108"/>
        <v>0</v>
      </c>
      <c r="AF292" s="62">
        <f t="shared" ca="1" si="109"/>
        <v>0</v>
      </c>
      <c r="AG292" s="62">
        <f t="shared" ca="1" si="110"/>
        <v>0</v>
      </c>
    </row>
    <row r="293" spans="1:33" ht="12" customHeight="1">
      <c r="A293" s="65">
        <f t="shared" si="107"/>
        <v>45689</v>
      </c>
      <c r="B293" s="66">
        <f>Summary!D293</f>
        <v>0</v>
      </c>
      <c r="C293" s="74"/>
      <c r="D293" s="67">
        <f t="shared" si="89"/>
        <v>0</v>
      </c>
      <c r="E293" s="56">
        <f t="shared" si="90"/>
        <v>0</v>
      </c>
      <c r="F293" s="56">
        <f t="shared" ca="1" si="91"/>
        <v>0</v>
      </c>
      <c r="G293" s="68">
        <f>VLOOKUP($A293,[0]!Table,MATCH(G$4,[0]!Curves,0))</f>
        <v>0</v>
      </c>
      <c r="H293" s="69">
        <f t="shared" si="92"/>
        <v>0</v>
      </c>
      <c r="I293" s="68">
        <f t="shared" si="93"/>
        <v>0</v>
      </c>
      <c r="J293" s="68">
        <v>0</v>
      </c>
      <c r="K293" s="69">
        <f t="shared" si="94"/>
        <v>0</v>
      </c>
      <c r="L293" s="85">
        <f t="shared" si="95"/>
        <v>0</v>
      </c>
      <c r="M293" s="68" t="e">
        <f>VLOOKUP($A293,[0]!Table,MATCH(M$4,[0]!Curves,0))</f>
        <v>#N/A</v>
      </c>
      <c r="N293" s="69" t="e">
        <f t="shared" si="96"/>
        <v>#N/A</v>
      </c>
      <c r="O293" s="85" t="e">
        <f t="shared" si="97"/>
        <v>#N/A</v>
      </c>
      <c r="P293" s="60"/>
      <c r="Q293" s="85">
        <f t="shared" si="98"/>
        <v>0</v>
      </c>
      <c r="R293" s="85">
        <f t="shared" si="99"/>
        <v>0</v>
      </c>
      <c r="S293" s="85">
        <f>Summary!E293</f>
        <v>0</v>
      </c>
      <c r="T293" s="70"/>
      <c r="U293" s="22">
        <f t="shared" si="100"/>
        <v>28</v>
      </c>
      <c r="V293" s="71">
        <f t="shared" si="101"/>
        <v>45689</v>
      </c>
      <c r="W293" s="22">
        <f t="shared" ca="1" si="102"/>
        <v>8627</v>
      </c>
      <c r="X293" s="68">
        <f>VLOOKUP($A293,[0]!Table,MATCH(X$4,[0]!Curves,0))</f>
        <v>6.6360015012596502E-2</v>
      </c>
      <c r="Y293" s="72">
        <f t="shared" ca="1" si="103"/>
        <v>0.21396461969413508</v>
      </c>
      <c r="Z293" s="22">
        <f t="shared" si="104"/>
        <v>0</v>
      </c>
      <c r="AA293" s="22">
        <f t="shared" si="105"/>
        <v>0</v>
      </c>
      <c r="AB293" s="73"/>
      <c r="AC293" s="62">
        <f t="shared" ca="1" si="106"/>
        <v>0</v>
      </c>
      <c r="AE293" s="62">
        <f t="shared" ca="1" si="108"/>
        <v>0</v>
      </c>
      <c r="AF293" s="62">
        <f t="shared" ca="1" si="109"/>
        <v>0</v>
      </c>
      <c r="AG293" s="62">
        <f t="shared" ca="1" si="110"/>
        <v>0</v>
      </c>
    </row>
    <row r="294" spans="1:33" ht="12" customHeight="1">
      <c r="A294" s="65">
        <f t="shared" si="107"/>
        <v>45717</v>
      </c>
      <c r="B294" s="66">
        <f>Summary!D294</f>
        <v>0</v>
      </c>
      <c r="C294" s="74"/>
      <c r="D294" s="67">
        <f t="shared" si="89"/>
        <v>0</v>
      </c>
      <c r="E294" s="56">
        <f t="shared" si="90"/>
        <v>0</v>
      </c>
      <c r="F294" s="56">
        <f t="shared" ca="1" si="91"/>
        <v>0</v>
      </c>
      <c r="G294" s="68">
        <f>VLOOKUP($A294,[0]!Table,MATCH(G$4,[0]!Curves,0))</f>
        <v>0</v>
      </c>
      <c r="H294" s="69">
        <f t="shared" si="92"/>
        <v>0</v>
      </c>
      <c r="I294" s="68">
        <f t="shared" si="93"/>
        <v>0</v>
      </c>
      <c r="J294" s="68">
        <v>0</v>
      </c>
      <c r="K294" s="69">
        <f t="shared" si="94"/>
        <v>0</v>
      </c>
      <c r="L294" s="85">
        <f t="shared" si="95"/>
        <v>0</v>
      </c>
      <c r="M294" s="68" t="e">
        <f>VLOOKUP($A294,[0]!Table,MATCH(M$4,[0]!Curves,0))</f>
        <v>#N/A</v>
      </c>
      <c r="N294" s="69" t="e">
        <f t="shared" si="96"/>
        <v>#N/A</v>
      </c>
      <c r="O294" s="85" t="e">
        <f t="shared" si="97"/>
        <v>#N/A</v>
      </c>
      <c r="P294" s="60"/>
      <c r="Q294" s="85">
        <f t="shared" si="98"/>
        <v>0</v>
      </c>
      <c r="R294" s="85">
        <f t="shared" si="99"/>
        <v>0</v>
      </c>
      <c r="S294" s="85">
        <f>Summary!E294</f>
        <v>0</v>
      </c>
      <c r="T294" s="70"/>
      <c r="U294" s="22">
        <f t="shared" si="100"/>
        <v>31</v>
      </c>
      <c r="V294" s="71">
        <f t="shared" si="101"/>
        <v>45717</v>
      </c>
      <c r="W294" s="22">
        <f t="shared" ca="1" si="102"/>
        <v>8655</v>
      </c>
      <c r="X294" s="68">
        <f>VLOOKUP($A294,[0]!Table,MATCH(X$4,[0]!Curves,0))</f>
        <v>6.6354376319859701E-2</v>
      </c>
      <c r="Y294" s="72">
        <f t="shared" ca="1" si="103"/>
        <v>0.21292402763406201</v>
      </c>
      <c r="Z294" s="22">
        <f t="shared" si="104"/>
        <v>0</v>
      </c>
      <c r="AA294" s="22">
        <f t="shared" si="105"/>
        <v>0</v>
      </c>
      <c r="AB294" s="73"/>
      <c r="AC294" s="62">
        <f t="shared" ca="1" si="106"/>
        <v>0</v>
      </c>
      <c r="AE294" s="62">
        <f t="shared" ca="1" si="108"/>
        <v>0</v>
      </c>
      <c r="AF294" s="62">
        <f t="shared" ca="1" si="109"/>
        <v>0</v>
      </c>
      <c r="AG294" s="62">
        <f t="shared" ca="1" si="110"/>
        <v>0</v>
      </c>
    </row>
    <row r="295" spans="1:33" ht="12" customHeight="1">
      <c r="A295" s="65">
        <f t="shared" si="107"/>
        <v>45748</v>
      </c>
      <c r="B295" s="66">
        <f>Summary!D295</f>
        <v>0</v>
      </c>
      <c r="C295" s="74"/>
      <c r="D295" s="67">
        <f t="shared" si="89"/>
        <v>0</v>
      </c>
      <c r="E295" s="56">
        <f t="shared" si="90"/>
        <v>0</v>
      </c>
      <c r="F295" s="56">
        <f t="shared" ca="1" si="91"/>
        <v>0</v>
      </c>
      <c r="G295" s="68">
        <f>VLOOKUP($A295,[0]!Table,MATCH(G$4,[0]!Curves,0))</f>
        <v>0</v>
      </c>
      <c r="H295" s="69">
        <f t="shared" si="92"/>
        <v>0</v>
      </c>
      <c r="I295" s="68">
        <f t="shared" si="93"/>
        <v>0</v>
      </c>
      <c r="J295" s="68">
        <v>0</v>
      </c>
      <c r="K295" s="69">
        <f t="shared" si="94"/>
        <v>0</v>
      </c>
      <c r="L295" s="85">
        <f t="shared" si="95"/>
        <v>0</v>
      </c>
      <c r="M295" s="68" t="e">
        <f>VLOOKUP($A295,[0]!Table,MATCH(M$4,[0]!Curves,0))</f>
        <v>#N/A</v>
      </c>
      <c r="N295" s="69" t="e">
        <f t="shared" si="96"/>
        <v>#N/A</v>
      </c>
      <c r="O295" s="85" t="e">
        <f t="shared" si="97"/>
        <v>#N/A</v>
      </c>
      <c r="P295" s="60"/>
      <c r="Q295" s="85">
        <f t="shared" si="98"/>
        <v>0</v>
      </c>
      <c r="R295" s="85">
        <f t="shared" si="99"/>
        <v>0</v>
      </c>
      <c r="S295" s="85">
        <f>Summary!E295</f>
        <v>0</v>
      </c>
      <c r="T295" s="70"/>
      <c r="U295" s="22">
        <f t="shared" si="100"/>
        <v>30</v>
      </c>
      <c r="V295" s="71">
        <f t="shared" si="101"/>
        <v>45748</v>
      </c>
      <c r="W295" s="22">
        <f t="shared" ca="1" si="102"/>
        <v>8686</v>
      </c>
      <c r="X295" s="68">
        <f>VLOOKUP($A295,[0]!Table,MATCH(X$4,[0]!Curves,0))</f>
        <v>6.6348133481484203E-2</v>
      </c>
      <c r="Y295" s="72">
        <f t="shared" ca="1" si="103"/>
        <v>0.21177805252180804</v>
      </c>
      <c r="Z295" s="22">
        <f t="shared" si="104"/>
        <v>0</v>
      </c>
      <c r="AA295" s="22">
        <f t="shared" si="105"/>
        <v>0</v>
      </c>
      <c r="AB295" s="73"/>
      <c r="AC295" s="62">
        <f t="shared" ca="1" si="106"/>
        <v>0</v>
      </c>
      <c r="AE295" s="62">
        <f t="shared" ca="1" si="108"/>
        <v>0</v>
      </c>
      <c r="AF295" s="62">
        <f t="shared" ca="1" si="109"/>
        <v>0</v>
      </c>
      <c r="AG295" s="62">
        <f t="shared" ca="1" si="110"/>
        <v>0</v>
      </c>
    </row>
    <row r="296" spans="1:33" ht="12" customHeight="1">
      <c r="A296" s="65">
        <f t="shared" si="107"/>
        <v>45778</v>
      </c>
      <c r="B296" s="66">
        <f>Summary!D296</f>
        <v>0</v>
      </c>
      <c r="C296" s="74"/>
      <c r="D296" s="67">
        <f t="shared" si="89"/>
        <v>0</v>
      </c>
      <c r="E296" s="56">
        <f t="shared" si="90"/>
        <v>0</v>
      </c>
      <c r="F296" s="56">
        <f t="shared" ca="1" si="91"/>
        <v>0</v>
      </c>
      <c r="G296" s="68">
        <f>VLOOKUP($A296,[0]!Table,MATCH(G$4,[0]!Curves,0))</f>
        <v>0</v>
      </c>
      <c r="H296" s="69">
        <f t="shared" si="92"/>
        <v>0</v>
      </c>
      <c r="I296" s="68">
        <f t="shared" si="93"/>
        <v>0</v>
      </c>
      <c r="J296" s="68">
        <v>0</v>
      </c>
      <c r="K296" s="69">
        <f t="shared" si="94"/>
        <v>0</v>
      </c>
      <c r="L296" s="85">
        <f t="shared" si="95"/>
        <v>0</v>
      </c>
      <c r="M296" s="68" t="e">
        <f>VLOOKUP($A296,[0]!Table,MATCH(M$4,[0]!Curves,0))</f>
        <v>#N/A</v>
      </c>
      <c r="N296" s="69" t="e">
        <f t="shared" si="96"/>
        <v>#N/A</v>
      </c>
      <c r="O296" s="85" t="e">
        <f t="shared" si="97"/>
        <v>#N/A</v>
      </c>
      <c r="P296" s="60"/>
      <c r="Q296" s="85">
        <f t="shared" si="98"/>
        <v>0</v>
      </c>
      <c r="R296" s="85">
        <f t="shared" si="99"/>
        <v>0</v>
      </c>
      <c r="S296" s="85">
        <f>Summary!E296</f>
        <v>0</v>
      </c>
      <c r="T296" s="70"/>
      <c r="U296" s="22">
        <f t="shared" si="100"/>
        <v>31</v>
      </c>
      <c r="V296" s="71">
        <f t="shared" si="101"/>
        <v>45778</v>
      </c>
      <c r="W296" s="22">
        <f t="shared" ca="1" si="102"/>
        <v>8716</v>
      </c>
      <c r="X296" s="68">
        <f>VLOOKUP($A296,[0]!Table,MATCH(X$4,[0]!Curves,0))</f>
        <v>6.6342092025004198E-2</v>
      </c>
      <c r="Y296" s="72">
        <f t="shared" ca="1" si="103"/>
        <v>0.2106751230221196</v>
      </c>
      <c r="Z296" s="22">
        <f t="shared" si="104"/>
        <v>0</v>
      </c>
      <c r="AA296" s="22">
        <f t="shared" si="105"/>
        <v>0</v>
      </c>
      <c r="AB296" s="73"/>
      <c r="AC296" s="62">
        <f t="shared" ca="1" si="106"/>
        <v>0</v>
      </c>
      <c r="AE296" s="62">
        <f t="shared" ca="1" si="108"/>
        <v>0</v>
      </c>
      <c r="AF296" s="62">
        <f t="shared" ca="1" si="109"/>
        <v>0</v>
      </c>
      <c r="AG296" s="62">
        <f t="shared" ca="1" si="110"/>
        <v>0</v>
      </c>
    </row>
    <row r="297" spans="1:33" ht="12" customHeight="1">
      <c r="A297" s="65">
        <f t="shared" si="107"/>
        <v>45809</v>
      </c>
      <c r="B297" s="66">
        <f>Summary!D297</f>
        <v>0</v>
      </c>
      <c r="C297" s="74"/>
      <c r="D297" s="67">
        <f t="shared" si="89"/>
        <v>0</v>
      </c>
      <c r="E297" s="56">
        <f t="shared" si="90"/>
        <v>0</v>
      </c>
      <c r="F297" s="56">
        <f t="shared" ca="1" si="91"/>
        <v>0</v>
      </c>
      <c r="G297" s="68">
        <f>VLOOKUP($A297,[0]!Table,MATCH(G$4,[0]!Curves,0))</f>
        <v>0</v>
      </c>
      <c r="H297" s="69">
        <f t="shared" si="92"/>
        <v>0</v>
      </c>
      <c r="I297" s="68">
        <f t="shared" si="93"/>
        <v>0</v>
      </c>
      <c r="J297" s="68">
        <v>0</v>
      </c>
      <c r="K297" s="69">
        <f t="shared" si="94"/>
        <v>0</v>
      </c>
      <c r="L297" s="85">
        <f t="shared" si="95"/>
        <v>0</v>
      </c>
      <c r="M297" s="68" t="e">
        <f>VLOOKUP($A297,[0]!Table,MATCH(M$4,[0]!Curves,0))</f>
        <v>#N/A</v>
      </c>
      <c r="N297" s="69" t="e">
        <f t="shared" si="96"/>
        <v>#N/A</v>
      </c>
      <c r="O297" s="85" t="e">
        <f t="shared" si="97"/>
        <v>#N/A</v>
      </c>
      <c r="P297" s="60"/>
      <c r="Q297" s="85">
        <f t="shared" si="98"/>
        <v>0</v>
      </c>
      <c r="R297" s="85">
        <f t="shared" si="99"/>
        <v>0</v>
      </c>
      <c r="S297" s="85">
        <f>Summary!E297</f>
        <v>0</v>
      </c>
      <c r="T297" s="70"/>
      <c r="U297" s="22">
        <f t="shared" si="100"/>
        <v>30</v>
      </c>
      <c r="V297" s="71">
        <f t="shared" si="101"/>
        <v>45809</v>
      </c>
      <c r="W297" s="22">
        <f t="shared" ca="1" si="102"/>
        <v>8747</v>
      </c>
      <c r="X297" s="68">
        <f>VLOOKUP($A297,[0]!Table,MATCH(X$4,[0]!Curves,0))</f>
        <v>6.6335849186654403E-2</v>
      </c>
      <c r="Y297" s="72">
        <f t="shared" ca="1" si="103"/>
        <v>0.20954167479457231</v>
      </c>
      <c r="Z297" s="22">
        <f t="shared" si="104"/>
        <v>0</v>
      </c>
      <c r="AA297" s="22">
        <f t="shared" si="105"/>
        <v>0</v>
      </c>
      <c r="AB297" s="73"/>
      <c r="AC297" s="62">
        <f t="shared" ca="1" si="106"/>
        <v>0</v>
      </c>
      <c r="AE297" s="62">
        <f t="shared" ca="1" si="108"/>
        <v>0</v>
      </c>
      <c r="AF297" s="62">
        <f t="shared" ca="1" si="109"/>
        <v>0</v>
      </c>
      <c r="AG297" s="62">
        <f t="shared" ca="1" si="110"/>
        <v>0</v>
      </c>
    </row>
    <row r="298" spans="1:33" ht="12" customHeight="1">
      <c r="A298" s="65">
        <f t="shared" si="107"/>
        <v>45839</v>
      </c>
      <c r="B298" s="66">
        <f>Summary!D298</f>
        <v>0</v>
      </c>
      <c r="C298" s="74"/>
      <c r="D298" s="67">
        <f t="shared" si="89"/>
        <v>0</v>
      </c>
      <c r="E298" s="56">
        <f t="shared" si="90"/>
        <v>0</v>
      </c>
      <c r="F298" s="56">
        <f t="shared" ca="1" si="91"/>
        <v>0</v>
      </c>
      <c r="G298" s="68">
        <f>VLOOKUP($A298,[0]!Table,MATCH(G$4,[0]!Curves,0))</f>
        <v>0</v>
      </c>
      <c r="H298" s="69">
        <f t="shared" si="92"/>
        <v>0</v>
      </c>
      <c r="I298" s="68">
        <f t="shared" si="93"/>
        <v>0</v>
      </c>
      <c r="J298" s="68">
        <v>0</v>
      </c>
      <c r="K298" s="69">
        <f t="shared" si="94"/>
        <v>0</v>
      </c>
      <c r="L298" s="85">
        <f t="shared" si="95"/>
        <v>0</v>
      </c>
      <c r="M298" s="68" t="e">
        <f>VLOOKUP($A298,[0]!Table,MATCH(M$4,[0]!Curves,0))</f>
        <v>#N/A</v>
      </c>
      <c r="N298" s="69" t="e">
        <f t="shared" si="96"/>
        <v>#N/A</v>
      </c>
      <c r="O298" s="85" t="e">
        <f t="shared" si="97"/>
        <v>#N/A</v>
      </c>
      <c r="P298" s="60"/>
      <c r="Q298" s="85">
        <f t="shared" si="98"/>
        <v>0</v>
      </c>
      <c r="R298" s="85">
        <f t="shared" si="99"/>
        <v>0</v>
      </c>
      <c r="S298" s="85">
        <f>Summary!E298</f>
        <v>0</v>
      </c>
      <c r="T298" s="70"/>
      <c r="U298" s="22">
        <f t="shared" si="100"/>
        <v>31</v>
      </c>
      <c r="V298" s="71">
        <f t="shared" si="101"/>
        <v>45839</v>
      </c>
      <c r="W298" s="22">
        <f t="shared" ca="1" si="102"/>
        <v>8777</v>
      </c>
      <c r="X298" s="68">
        <f>VLOOKUP($A298,[0]!Table,MATCH(X$4,[0]!Curves,0))</f>
        <v>6.6329807730198795E-2</v>
      </c>
      <c r="Y298" s="72">
        <f t="shared" ca="1" si="103"/>
        <v>0.20845079955039875</v>
      </c>
      <c r="Z298" s="22">
        <f t="shared" si="104"/>
        <v>0</v>
      </c>
      <c r="AA298" s="22">
        <f t="shared" si="105"/>
        <v>0</v>
      </c>
      <c r="AB298" s="73"/>
      <c r="AC298" s="62">
        <f t="shared" ca="1" si="106"/>
        <v>0</v>
      </c>
      <c r="AE298" s="62">
        <f t="shared" ca="1" si="108"/>
        <v>0</v>
      </c>
      <c r="AF298" s="62">
        <f t="shared" ca="1" si="109"/>
        <v>0</v>
      </c>
      <c r="AG298" s="62">
        <f t="shared" ca="1" si="110"/>
        <v>0</v>
      </c>
    </row>
    <row r="299" spans="1:33" ht="12" customHeight="1">
      <c r="A299" s="65">
        <f t="shared" si="107"/>
        <v>45870</v>
      </c>
      <c r="B299" s="66">
        <f>Summary!D299</f>
        <v>0</v>
      </c>
      <c r="C299" s="74"/>
      <c r="D299" s="67">
        <f t="shared" si="89"/>
        <v>0</v>
      </c>
      <c r="E299" s="56">
        <f t="shared" si="90"/>
        <v>0</v>
      </c>
      <c r="F299" s="56">
        <f t="shared" ca="1" si="91"/>
        <v>0</v>
      </c>
      <c r="G299" s="68">
        <f>VLOOKUP($A299,[0]!Table,MATCH(G$4,[0]!Curves,0))</f>
        <v>0</v>
      </c>
      <c r="H299" s="69">
        <f t="shared" si="92"/>
        <v>0</v>
      </c>
      <c r="I299" s="68">
        <f t="shared" si="93"/>
        <v>0</v>
      </c>
      <c r="J299" s="68">
        <v>0</v>
      </c>
      <c r="K299" s="69">
        <f t="shared" si="94"/>
        <v>0</v>
      </c>
      <c r="L299" s="85">
        <f t="shared" si="95"/>
        <v>0</v>
      </c>
      <c r="M299" s="68" t="e">
        <f>VLOOKUP($A299,[0]!Table,MATCH(M$4,[0]!Curves,0))</f>
        <v>#N/A</v>
      </c>
      <c r="N299" s="69" t="e">
        <f t="shared" si="96"/>
        <v>#N/A</v>
      </c>
      <c r="O299" s="85" t="e">
        <f t="shared" si="97"/>
        <v>#N/A</v>
      </c>
      <c r="P299" s="60"/>
      <c r="Q299" s="85">
        <f t="shared" si="98"/>
        <v>0</v>
      </c>
      <c r="R299" s="85">
        <f t="shared" si="99"/>
        <v>0</v>
      </c>
      <c r="S299" s="85">
        <f>Summary!E299</f>
        <v>0</v>
      </c>
      <c r="T299" s="70"/>
      <c r="U299" s="22">
        <f t="shared" si="100"/>
        <v>31</v>
      </c>
      <c r="V299" s="71">
        <f t="shared" si="101"/>
        <v>45870</v>
      </c>
      <c r="W299" s="22">
        <f t="shared" ca="1" si="102"/>
        <v>8808</v>
      </c>
      <c r="X299" s="68">
        <f>VLOOKUP($A299,[0]!Table,MATCH(X$4,[0]!Curves,0))</f>
        <v>6.6323564891874298E-2</v>
      </c>
      <c r="Y299" s="72">
        <f t="shared" ca="1" si="103"/>
        <v>0.20732973698033114</v>
      </c>
      <c r="Z299" s="22">
        <f t="shared" si="104"/>
        <v>0</v>
      </c>
      <c r="AA299" s="22">
        <f t="shared" si="105"/>
        <v>0</v>
      </c>
      <c r="AB299" s="73"/>
      <c r="AC299" s="62">
        <f t="shared" ca="1" si="106"/>
        <v>0</v>
      </c>
      <c r="AE299" s="62">
        <f t="shared" ca="1" si="108"/>
        <v>0</v>
      </c>
      <c r="AF299" s="62">
        <f t="shared" ca="1" si="109"/>
        <v>0</v>
      </c>
      <c r="AG299" s="62">
        <f t="shared" ca="1" si="110"/>
        <v>0</v>
      </c>
    </row>
    <row r="300" spans="1:33" ht="12" customHeight="1">
      <c r="A300" s="65">
        <f t="shared" si="107"/>
        <v>45901</v>
      </c>
      <c r="B300" s="66">
        <f>Summary!D300</f>
        <v>0</v>
      </c>
      <c r="C300" s="74"/>
      <c r="D300" s="67">
        <f t="shared" si="89"/>
        <v>0</v>
      </c>
      <c r="E300" s="56">
        <f t="shared" si="90"/>
        <v>0</v>
      </c>
      <c r="F300" s="56">
        <f t="shared" ca="1" si="91"/>
        <v>0</v>
      </c>
      <c r="G300" s="68">
        <f>VLOOKUP($A300,[0]!Table,MATCH(G$4,[0]!Curves,0))</f>
        <v>0</v>
      </c>
      <c r="H300" s="69">
        <f t="shared" si="92"/>
        <v>0</v>
      </c>
      <c r="I300" s="68">
        <f t="shared" si="93"/>
        <v>0</v>
      </c>
      <c r="J300" s="68">
        <v>0</v>
      </c>
      <c r="K300" s="69">
        <f t="shared" si="94"/>
        <v>0</v>
      </c>
      <c r="L300" s="85">
        <f t="shared" si="95"/>
        <v>0</v>
      </c>
      <c r="M300" s="68" t="e">
        <f>VLOOKUP($A300,[0]!Table,MATCH(M$4,[0]!Curves,0))</f>
        <v>#N/A</v>
      </c>
      <c r="N300" s="69" t="e">
        <f t="shared" si="96"/>
        <v>#N/A</v>
      </c>
      <c r="O300" s="85" t="e">
        <f t="shared" si="97"/>
        <v>#N/A</v>
      </c>
      <c r="P300" s="60"/>
      <c r="Q300" s="85">
        <f t="shared" si="98"/>
        <v>0</v>
      </c>
      <c r="R300" s="85">
        <f t="shared" si="99"/>
        <v>0</v>
      </c>
      <c r="S300" s="85">
        <f>Summary!E300</f>
        <v>0</v>
      </c>
      <c r="T300" s="70"/>
      <c r="U300" s="22">
        <f t="shared" si="100"/>
        <v>30</v>
      </c>
      <c r="V300" s="71">
        <f t="shared" si="101"/>
        <v>45901</v>
      </c>
      <c r="W300" s="22">
        <f t="shared" ca="1" si="102"/>
        <v>8839</v>
      </c>
      <c r="X300" s="68">
        <f>VLOOKUP($A300,[0]!Table,MATCH(X$4,[0]!Curves,0))</f>
        <v>6.6317322053562708E-2</v>
      </c>
      <c r="Y300" s="72">
        <f t="shared" ca="1" si="103"/>
        <v>0.20621491516372262</v>
      </c>
      <c r="Z300" s="22">
        <f t="shared" si="104"/>
        <v>0</v>
      </c>
      <c r="AA300" s="22">
        <f t="shared" si="105"/>
        <v>0</v>
      </c>
      <c r="AB300" s="73"/>
      <c r="AC300" s="62">
        <f t="shared" ca="1" si="106"/>
        <v>0</v>
      </c>
      <c r="AE300" s="62">
        <f t="shared" ca="1" si="108"/>
        <v>0</v>
      </c>
      <c r="AF300" s="62">
        <f t="shared" ca="1" si="109"/>
        <v>0</v>
      </c>
      <c r="AG300" s="62">
        <f t="shared" ca="1" si="110"/>
        <v>0</v>
      </c>
    </row>
    <row r="301" spans="1:33" ht="12" customHeight="1">
      <c r="A301" s="65">
        <f t="shared" si="107"/>
        <v>45931</v>
      </c>
      <c r="B301" s="66">
        <f>Summary!D301</f>
        <v>0</v>
      </c>
      <c r="C301" s="74"/>
      <c r="D301" s="67">
        <f t="shared" si="89"/>
        <v>0</v>
      </c>
      <c r="E301" s="56">
        <f t="shared" si="90"/>
        <v>0</v>
      </c>
      <c r="F301" s="56">
        <f t="shared" ca="1" si="91"/>
        <v>0</v>
      </c>
      <c r="G301" s="68">
        <f>VLOOKUP($A301,[0]!Table,MATCH(G$4,[0]!Curves,0))</f>
        <v>0</v>
      </c>
      <c r="H301" s="69">
        <f t="shared" si="92"/>
        <v>0</v>
      </c>
      <c r="I301" s="68">
        <f t="shared" si="93"/>
        <v>0</v>
      </c>
      <c r="J301" s="68">
        <v>0</v>
      </c>
      <c r="K301" s="69">
        <f t="shared" si="94"/>
        <v>0</v>
      </c>
      <c r="L301" s="85">
        <f t="shared" si="95"/>
        <v>0</v>
      </c>
      <c r="M301" s="68" t="e">
        <f>VLOOKUP($A301,[0]!Table,MATCH(M$4,[0]!Curves,0))</f>
        <v>#N/A</v>
      </c>
      <c r="N301" s="69" t="e">
        <f t="shared" si="96"/>
        <v>#N/A</v>
      </c>
      <c r="O301" s="85" t="e">
        <f t="shared" si="97"/>
        <v>#N/A</v>
      </c>
      <c r="P301" s="60"/>
      <c r="Q301" s="85">
        <f t="shared" si="98"/>
        <v>0</v>
      </c>
      <c r="R301" s="85">
        <f t="shared" si="99"/>
        <v>0</v>
      </c>
      <c r="S301" s="85">
        <f>Summary!E301</f>
        <v>0</v>
      </c>
      <c r="T301" s="70"/>
      <c r="U301" s="22">
        <f t="shared" si="100"/>
        <v>31</v>
      </c>
      <c r="V301" s="71">
        <f t="shared" si="101"/>
        <v>45931</v>
      </c>
      <c r="W301" s="22">
        <f t="shared" ca="1" si="102"/>
        <v>8869</v>
      </c>
      <c r="X301" s="68">
        <f>VLOOKUP($A301,[0]!Table,MATCH(X$4,[0]!Curves,0))</f>
        <v>6.6311280597144001E-2</v>
      </c>
      <c r="Y301" s="72">
        <f t="shared" ca="1" si="103"/>
        <v>0.20514196361283193</v>
      </c>
      <c r="Z301" s="22">
        <f t="shared" si="104"/>
        <v>0</v>
      </c>
      <c r="AA301" s="22">
        <f t="shared" si="105"/>
        <v>0</v>
      </c>
      <c r="AB301" s="73"/>
      <c r="AC301" s="62">
        <f t="shared" ca="1" si="106"/>
        <v>0</v>
      </c>
      <c r="AE301" s="62">
        <f t="shared" ca="1" si="108"/>
        <v>0</v>
      </c>
      <c r="AF301" s="62">
        <f t="shared" ca="1" si="109"/>
        <v>0</v>
      </c>
      <c r="AG301" s="62">
        <f t="shared" ca="1" si="110"/>
        <v>0</v>
      </c>
    </row>
    <row r="302" spans="1:33" ht="12" customHeight="1">
      <c r="A302" s="65">
        <f t="shared" si="107"/>
        <v>45962</v>
      </c>
      <c r="B302" s="66">
        <f>Summary!D302</f>
        <v>0</v>
      </c>
      <c r="C302" s="74"/>
      <c r="D302" s="67">
        <f t="shared" si="89"/>
        <v>0</v>
      </c>
      <c r="E302" s="56">
        <f t="shared" si="90"/>
        <v>0</v>
      </c>
      <c r="F302" s="56">
        <f t="shared" ca="1" si="91"/>
        <v>0</v>
      </c>
      <c r="G302" s="68">
        <f>VLOOKUP($A302,[0]!Table,MATCH(G$4,[0]!Curves,0))</f>
        <v>0</v>
      </c>
      <c r="H302" s="69">
        <f t="shared" si="92"/>
        <v>0</v>
      </c>
      <c r="I302" s="68">
        <f t="shared" si="93"/>
        <v>0</v>
      </c>
      <c r="J302" s="68">
        <v>0</v>
      </c>
      <c r="K302" s="69">
        <f t="shared" si="94"/>
        <v>0</v>
      </c>
      <c r="L302" s="85">
        <f t="shared" si="95"/>
        <v>0</v>
      </c>
      <c r="M302" s="68" t="e">
        <f>VLOOKUP($A302,[0]!Table,MATCH(M$4,[0]!Curves,0))</f>
        <v>#N/A</v>
      </c>
      <c r="N302" s="69" t="e">
        <f t="shared" si="96"/>
        <v>#N/A</v>
      </c>
      <c r="O302" s="85" t="e">
        <f t="shared" si="97"/>
        <v>#N/A</v>
      </c>
      <c r="P302" s="60"/>
      <c r="Q302" s="85">
        <f t="shared" si="98"/>
        <v>0</v>
      </c>
      <c r="R302" s="85">
        <f t="shared" si="99"/>
        <v>0</v>
      </c>
      <c r="S302" s="85">
        <f>Summary!E302</f>
        <v>0</v>
      </c>
      <c r="T302" s="70"/>
      <c r="U302" s="22">
        <f t="shared" si="100"/>
        <v>30</v>
      </c>
      <c r="V302" s="71">
        <f t="shared" si="101"/>
        <v>45962</v>
      </c>
      <c r="W302" s="22">
        <f t="shared" ca="1" si="102"/>
        <v>8900</v>
      </c>
      <c r="X302" s="68">
        <f>VLOOKUP($A302,[0]!Table,MATCH(X$4,[0]!Curves,0))</f>
        <v>6.6305037758858099E-2</v>
      </c>
      <c r="Y302" s="72">
        <f t="shared" ca="1" si="103"/>
        <v>0.20403931754655205</v>
      </c>
      <c r="Z302" s="22">
        <f t="shared" si="104"/>
        <v>0</v>
      </c>
      <c r="AA302" s="22">
        <f t="shared" si="105"/>
        <v>0</v>
      </c>
      <c r="AB302" s="73"/>
      <c r="AC302" s="62">
        <f t="shared" ca="1" si="106"/>
        <v>0</v>
      </c>
      <c r="AE302" s="62">
        <f t="shared" ca="1" si="108"/>
        <v>0</v>
      </c>
      <c r="AF302" s="62">
        <f t="shared" ca="1" si="109"/>
        <v>0</v>
      </c>
      <c r="AG302" s="62">
        <f t="shared" ca="1" si="110"/>
        <v>0</v>
      </c>
    </row>
    <row r="303" spans="1:33" ht="12" customHeight="1">
      <c r="A303" s="65">
        <f t="shared" si="107"/>
        <v>45992</v>
      </c>
      <c r="B303" s="66">
        <f>Summary!D303</f>
        <v>0</v>
      </c>
      <c r="C303" s="74"/>
      <c r="D303" s="67">
        <f t="shared" si="89"/>
        <v>0</v>
      </c>
      <c r="E303" s="56">
        <f t="shared" si="90"/>
        <v>0</v>
      </c>
      <c r="F303" s="56">
        <f t="shared" ca="1" si="91"/>
        <v>0</v>
      </c>
      <c r="G303" s="68">
        <f>VLOOKUP($A303,[0]!Table,MATCH(G$4,[0]!Curves,0))</f>
        <v>0</v>
      </c>
      <c r="H303" s="69">
        <f t="shared" si="92"/>
        <v>0</v>
      </c>
      <c r="I303" s="68">
        <f t="shared" si="93"/>
        <v>0</v>
      </c>
      <c r="J303" s="68">
        <v>0</v>
      </c>
      <c r="K303" s="69">
        <f t="shared" si="94"/>
        <v>0</v>
      </c>
      <c r="L303" s="85">
        <f t="shared" si="95"/>
        <v>0</v>
      </c>
      <c r="M303" s="68" t="e">
        <f>VLOOKUP($A303,[0]!Table,MATCH(M$4,[0]!Curves,0))</f>
        <v>#N/A</v>
      </c>
      <c r="N303" s="69" t="e">
        <f t="shared" si="96"/>
        <v>#N/A</v>
      </c>
      <c r="O303" s="85" t="e">
        <f t="shared" si="97"/>
        <v>#N/A</v>
      </c>
      <c r="P303" s="60"/>
      <c r="Q303" s="85">
        <f t="shared" si="98"/>
        <v>0</v>
      </c>
      <c r="R303" s="85">
        <f t="shared" si="99"/>
        <v>0</v>
      </c>
      <c r="S303" s="85">
        <f>Summary!E303</f>
        <v>0</v>
      </c>
      <c r="T303" s="70"/>
      <c r="U303" s="22">
        <f t="shared" si="100"/>
        <v>31</v>
      </c>
      <c r="V303" s="71">
        <f t="shared" si="101"/>
        <v>45992</v>
      </c>
      <c r="W303" s="22">
        <f t="shared" ca="1" si="102"/>
        <v>8930</v>
      </c>
      <c r="X303" s="68">
        <f>VLOOKUP($A303,[0]!Table,MATCH(X$4,[0]!Curves,0))</f>
        <v>6.6298996302464303E-2</v>
      </c>
      <c r="Y303" s="72">
        <f t="shared" ca="1" si="103"/>
        <v>0.20297808241939622</v>
      </c>
      <c r="Z303" s="22">
        <f t="shared" si="104"/>
        <v>0</v>
      </c>
      <c r="AA303" s="22">
        <f t="shared" si="105"/>
        <v>0</v>
      </c>
      <c r="AB303" s="73"/>
      <c r="AC303" s="62">
        <f t="shared" ca="1" si="106"/>
        <v>0</v>
      </c>
      <c r="AE303" s="62">
        <f t="shared" ca="1" si="108"/>
        <v>0</v>
      </c>
      <c r="AF303" s="62">
        <f t="shared" ca="1" si="109"/>
        <v>0</v>
      </c>
      <c r="AG303" s="62">
        <f t="shared" ca="1" si="110"/>
        <v>0</v>
      </c>
    </row>
    <row r="304" spans="1:33" ht="12" customHeight="1">
      <c r="A304" s="65">
        <f t="shared" si="107"/>
        <v>46023</v>
      </c>
      <c r="B304" s="66">
        <f>Summary!D304</f>
        <v>0</v>
      </c>
      <c r="C304" s="74"/>
      <c r="D304" s="67">
        <f t="shared" si="89"/>
        <v>0</v>
      </c>
      <c r="E304" s="56">
        <f t="shared" si="90"/>
        <v>0</v>
      </c>
      <c r="F304" s="56">
        <f t="shared" ca="1" si="91"/>
        <v>0</v>
      </c>
      <c r="G304" s="68">
        <f>VLOOKUP($A304,[0]!Table,MATCH(G$4,[0]!Curves,0))</f>
        <v>0</v>
      </c>
      <c r="H304" s="69">
        <f t="shared" si="92"/>
        <v>0</v>
      </c>
      <c r="I304" s="68">
        <f t="shared" si="93"/>
        <v>0</v>
      </c>
      <c r="J304" s="68">
        <v>0</v>
      </c>
      <c r="K304" s="69">
        <f t="shared" si="94"/>
        <v>0</v>
      </c>
      <c r="L304" s="85">
        <f t="shared" si="95"/>
        <v>0</v>
      </c>
      <c r="M304" s="68" t="e">
        <f>VLOOKUP($A304,[0]!Table,MATCH(M$4,[0]!Curves,0))</f>
        <v>#N/A</v>
      </c>
      <c r="N304" s="69" t="e">
        <f t="shared" si="96"/>
        <v>#N/A</v>
      </c>
      <c r="O304" s="85" t="e">
        <f t="shared" si="97"/>
        <v>#N/A</v>
      </c>
      <c r="P304" s="60"/>
      <c r="Q304" s="85">
        <f t="shared" si="98"/>
        <v>0</v>
      </c>
      <c r="R304" s="85">
        <f t="shared" si="99"/>
        <v>0</v>
      </c>
      <c r="S304" s="85">
        <f>Summary!E304</f>
        <v>0</v>
      </c>
      <c r="T304" s="70"/>
      <c r="U304" s="22">
        <f t="shared" si="100"/>
        <v>31</v>
      </c>
      <c r="V304" s="71">
        <f t="shared" si="101"/>
        <v>46023</v>
      </c>
      <c r="W304" s="22">
        <f t="shared" ca="1" si="102"/>
        <v>8961</v>
      </c>
      <c r="X304" s="68">
        <f>VLOOKUP($A304,[0]!Table,MATCH(X$4,[0]!Curves,0))</f>
        <v>6.6292753464203297E-2</v>
      </c>
      <c r="Y304" s="72">
        <f t="shared" ca="1" si="103"/>
        <v>0.20188747494705184</v>
      </c>
      <c r="Z304" s="22">
        <f t="shared" si="104"/>
        <v>0</v>
      </c>
      <c r="AA304" s="22">
        <f t="shared" si="105"/>
        <v>0</v>
      </c>
      <c r="AB304" s="73"/>
      <c r="AC304" s="62">
        <f t="shared" ca="1" si="106"/>
        <v>0</v>
      </c>
      <c r="AE304" s="62">
        <f t="shared" ca="1" si="108"/>
        <v>0</v>
      </c>
      <c r="AF304" s="62">
        <f t="shared" ca="1" si="109"/>
        <v>0</v>
      </c>
      <c r="AG304" s="62">
        <f t="shared" ca="1" si="110"/>
        <v>0</v>
      </c>
    </row>
    <row r="305" spans="1:33" ht="12" customHeight="1">
      <c r="A305" s="65">
        <f t="shared" si="107"/>
        <v>46054</v>
      </c>
      <c r="B305" s="66">
        <f>Summary!D305</f>
        <v>0</v>
      </c>
      <c r="C305" s="74"/>
      <c r="D305" s="67">
        <f t="shared" si="89"/>
        <v>0</v>
      </c>
      <c r="E305" s="56">
        <f t="shared" si="90"/>
        <v>0</v>
      </c>
      <c r="F305" s="56">
        <f t="shared" ca="1" si="91"/>
        <v>0</v>
      </c>
      <c r="G305" s="68">
        <f>VLOOKUP($A305,[0]!Table,MATCH(G$4,[0]!Curves,0))</f>
        <v>0</v>
      </c>
      <c r="H305" s="69">
        <f t="shared" si="92"/>
        <v>0</v>
      </c>
      <c r="I305" s="68">
        <f t="shared" si="93"/>
        <v>0</v>
      </c>
      <c r="J305" s="68">
        <v>0</v>
      </c>
      <c r="K305" s="69">
        <f t="shared" si="94"/>
        <v>0</v>
      </c>
      <c r="L305" s="85">
        <f t="shared" si="95"/>
        <v>0</v>
      </c>
      <c r="M305" s="68" t="e">
        <f>VLOOKUP($A305,[0]!Table,MATCH(M$4,[0]!Curves,0))</f>
        <v>#N/A</v>
      </c>
      <c r="N305" s="69" t="e">
        <f t="shared" si="96"/>
        <v>#N/A</v>
      </c>
      <c r="O305" s="85" t="e">
        <f t="shared" si="97"/>
        <v>#N/A</v>
      </c>
      <c r="P305" s="60"/>
      <c r="Q305" s="85">
        <f t="shared" si="98"/>
        <v>0</v>
      </c>
      <c r="R305" s="85">
        <f t="shared" si="99"/>
        <v>0</v>
      </c>
      <c r="S305" s="85">
        <f>Summary!E305</f>
        <v>0</v>
      </c>
      <c r="T305" s="70"/>
      <c r="U305" s="22">
        <f t="shared" si="100"/>
        <v>28</v>
      </c>
      <c r="V305" s="71">
        <f t="shared" si="101"/>
        <v>46054</v>
      </c>
      <c r="W305" s="22">
        <f t="shared" ca="1" si="102"/>
        <v>8992</v>
      </c>
      <c r="X305" s="68">
        <f>VLOOKUP($A305,[0]!Table,MATCH(X$4,[0]!Curves,0))</f>
        <v>6.62865106259556E-2</v>
      </c>
      <c r="Y305" s="72">
        <f t="shared" ca="1" si="103"/>
        <v>0.20080293339613145</v>
      </c>
      <c r="Z305" s="22">
        <f t="shared" si="104"/>
        <v>0</v>
      </c>
      <c r="AA305" s="22">
        <f t="shared" si="105"/>
        <v>0</v>
      </c>
      <c r="AB305" s="73"/>
      <c r="AC305" s="62">
        <f t="shared" ca="1" si="106"/>
        <v>0</v>
      </c>
      <c r="AE305" s="62">
        <f t="shared" ca="1" si="108"/>
        <v>0</v>
      </c>
      <c r="AF305" s="62">
        <f t="shared" ca="1" si="109"/>
        <v>0</v>
      </c>
      <c r="AG305" s="62">
        <f t="shared" ca="1" si="110"/>
        <v>0</v>
      </c>
    </row>
    <row r="306" spans="1:33" ht="12" customHeight="1">
      <c r="A306" s="65">
        <f t="shared" si="107"/>
        <v>46082</v>
      </c>
      <c r="B306" s="66">
        <f>Summary!D306</f>
        <v>0</v>
      </c>
      <c r="C306" s="74"/>
      <c r="D306" s="67">
        <f t="shared" si="89"/>
        <v>0</v>
      </c>
      <c r="E306" s="56">
        <f t="shared" si="90"/>
        <v>0</v>
      </c>
      <c r="F306" s="56">
        <f t="shared" ca="1" si="91"/>
        <v>0</v>
      </c>
      <c r="G306" s="68">
        <f>VLOOKUP($A306,[0]!Table,MATCH(G$4,[0]!Curves,0))</f>
        <v>0</v>
      </c>
      <c r="H306" s="69">
        <f t="shared" si="92"/>
        <v>0</v>
      </c>
      <c r="I306" s="68">
        <f t="shared" si="93"/>
        <v>0</v>
      </c>
      <c r="J306" s="68">
        <v>0</v>
      </c>
      <c r="K306" s="69">
        <f t="shared" si="94"/>
        <v>0</v>
      </c>
      <c r="L306" s="85">
        <f t="shared" si="95"/>
        <v>0</v>
      </c>
      <c r="M306" s="68" t="e">
        <f>VLOOKUP($A306,[0]!Table,MATCH(M$4,[0]!Curves,0))</f>
        <v>#N/A</v>
      </c>
      <c r="N306" s="69" t="e">
        <f t="shared" si="96"/>
        <v>#N/A</v>
      </c>
      <c r="O306" s="85" t="e">
        <f t="shared" si="97"/>
        <v>#N/A</v>
      </c>
      <c r="P306" s="60"/>
      <c r="Q306" s="85">
        <f t="shared" si="98"/>
        <v>0</v>
      </c>
      <c r="R306" s="85">
        <f t="shared" si="99"/>
        <v>0</v>
      </c>
      <c r="S306" s="85">
        <f>Summary!E306</f>
        <v>0</v>
      </c>
      <c r="T306" s="70"/>
      <c r="U306" s="22">
        <f t="shared" si="100"/>
        <v>31</v>
      </c>
      <c r="V306" s="71">
        <f t="shared" si="101"/>
        <v>46082</v>
      </c>
      <c r="W306" s="22">
        <f t="shared" ca="1" si="102"/>
        <v>9020</v>
      </c>
      <c r="X306" s="68">
        <f>VLOOKUP($A306,[0]!Table,MATCH(X$4,[0]!Curves,0))</f>
        <v>6.6280871933355606E-2</v>
      </c>
      <c r="Y306" s="72">
        <f t="shared" ca="1" si="103"/>
        <v>0.19982853231320016</v>
      </c>
      <c r="Z306" s="22">
        <f t="shared" si="104"/>
        <v>0</v>
      </c>
      <c r="AA306" s="22">
        <f t="shared" si="105"/>
        <v>0</v>
      </c>
      <c r="AB306" s="73"/>
      <c r="AC306" s="62">
        <f t="shared" ca="1" si="106"/>
        <v>0</v>
      </c>
      <c r="AE306" s="62">
        <f t="shared" ca="1" si="108"/>
        <v>0</v>
      </c>
      <c r="AF306" s="62">
        <f t="shared" ca="1" si="109"/>
        <v>0</v>
      </c>
      <c r="AG306" s="62">
        <f t="shared" ca="1" si="110"/>
        <v>0</v>
      </c>
    </row>
    <row r="307" spans="1:33" ht="12" customHeight="1">
      <c r="A307" s="65">
        <f t="shared" si="107"/>
        <v>46113</v>
      </c>
      <c r="B307" s="66">
        <f>Summary!D307</f>
        <v>0</v>
      </c>
      <c r="C307" s="74"/>
      <c r="D307" s="67">
        <f t="shared" si="89"/>
        <v>0</v>
      </c>
      <c r="E307" s="56">
        <f t="shared" si="90"/>
        <v>0</v>
      </c>
      <c r="F307" s="56">
        <f t="shared" ca="1" si="91"/>
        <v>0</v>
      </c>
      <c r="G307" s="68">
        <f>VLOOKUP($A307,[0]!Table,MATCH(G$4,[0]!Curves,0))</f>
        <v>0</v>
      </c>
      <c r="H307" s="69">
        <f t="shared" si="92"/>
        <v>0</v>
      </c>
      <c r="I307" s="68">
        <f t="shared" si="93"/>
        <v>0</v>
      </c>
      <c r="J307" s="68">
        <v>0</v>
      </c>
      <c r="K307" s="69">
        <f t="shared" si="94"/>
        <v>0</v>
      </c>
      <c r="L307" s="85">
        <f t="shared" si="95"/>
        <v>0</v>
      </c>
      <c r="M307" s="68" t="e">
        <f>VLOOKUP($A307,[0]!Table,MATCH(M$4,[0]!Curves,0))</f>
        <v>#N/A</v>
      </c>
      <c r="N307" s="69" t="e">
        <f t="shared" si="96"/>
        <v>#N/A</v>
      </c>
      <c r="O307" s="85" t="e">
        <f t="shared" si="97"/>
        <v>#N/A</v>
      </c>
      <c r="P307" s="60"/>
      <c r="Q307" s="85">
        <f t="shared" si="98"/>
        <v>0</v>
      </c>
      <c r="R307" s="85">
        <f t="shared" si="99"/>
        <v>0</v>
      </c>
      <c r="S307" s="85">
        <f>Summary!E307</f>
        <v>0</v>
      </c>
      <c r="T307" s="70"/>
      <c r="U307" s="22">
        <f t="shared" si="100"/>
        <v>30</v>
      </c>
      <c r="V307" s="71">
        <f t="shared" si="101"/>
        <v>46113</v>
      </c>
      <c r="W307" s="22">
        <f t="shared" ca="1" si="102"/>
        <v>9051</v>
      </c>
      <c r="X307" s="68">
        <f>VLOOKUP($A307,[0]!Table,MATCH(X$4,[0]!Curves,0))</f>
        <v>6.6274629095132404E-2</v>
      </c>
      <c r="Y307" s="72">
        <f t="shared" ca="1" si="103"/>
        <v>0.19875543959373457</v>
      </c>
      <c r="Z307" s="22">
        <f t="shared" si="104"/>
        <v>0</v>
      </c>
      <c r="AA307" s="22">
        <f t="shared" si="105"/>
        <v>0</v>
      </c>
      <c r="AB307" s="73"/>
      <c r="AC307" s="62">
        <f t="shared" ca="1" si="106"/>
        <v>0</v>
      </c>
      <c r="AE307" s="62">
        <f t="shared" ca="1" si="108"/>
        <v>0</v>
      </c>
      <c r="AF307" s="62">
        <f t="shared" ca="1" si="109"/>
        <v>0</v>
      </c>
      <c r="AG307" s="62">
        <f t="shared" ca="1" si="110"/>
        <v>0</v>
      </c>
    </row>
    <row r="308" spans="1:33" ht="12" customHeight="1">
      <c r="A308" s="65">
        <f t="shared" si="107"/>
        <v>46143</v>
      </c>
      <c r="B308" s="66">
        <f>Summary!D308</f>
        <v>0</v>
      </c>
      <c r="C308" s="74"/>
      <c r="D308" s="67">
        <f t="shared" si="89"/>
        <v>0</v>
      </c>
      <c r="E308" s="56">
        <f t="shared" si="90"/>
        <v>0</v>
      </c>
      <c r="F308" s="56">
        <f t="shared" ca="1" si="91"/>
        <v>0</v>
      </c>
      <c r="G308" s="68">
        <f>VLOOKUP($A308,[0]!Table,MATCH(G$4,[0]!Curves,0))</f>
        <v>0</v>
      </c>
      <c r="H308" s="69">
        <f t="shared" si="92"/>
        <v>0</v>
      </c>
      <c r="I308" s="68">
        <f t="shared" si="93"/>
        <v>0</v>
      </c>
      <c r="J308" s="68">
        <v>0</v>
      </c>
      <c r="K308" s="69">
        <f t="shared" si="94"/>
        <v>0</v>
      </c>
      <c r="L308" s="85">
        <f t="shared" si="95"/>
        <v>0</v>
      </c>
      <c r="M308" s="68" t="e">
        <f>VLOOKUP($A308,[0]!Table,MATCH(M$4,[0]!Curves,0))</f>
        <v>#N/A</v>
      </c>
      <c r="N308" s="69" t="e">
        <f t="shared" si="96"/>
        <v>#N/A</v>
      </c>
      <c r="O308" s="85" t="e">
        <f t="shared" si="97"/>
        <v>#N/A</v>
      </c>
      <c r="P308" s="60"/>
      <c r="Q308" s="85">
        <f t="shared" si="98"/>
        <v>0</v>
      </c>
      <c r="R308" s="85">
        <f t="shared" si="99"/>
        <v>0</v>
      </c>
      <c r="S308" s="85">
        <f>Summary!E308</f>
        <v>0</v>
      </c>
      <c r="T308" s="70"/>
      <c r="U308" s="22">
        <f t="shared" si="100"/>
        <v>31</v>
      </c>
      <c r="V308" s="71">
        <f t="shared" si="101"/>
        <v>46143</v>
      </c>
      <c r="W308" s="22">
        <f t="shared" ca="1" si="102"/>
        <v>9081</v>
      </c>
      <c r="X308" s="68">
        <f>VLOOKUP($A308,[0]!Table,MATCH(X$4,[0]!Curves,0))</f>
        <v>6.6268587638799406E-2</v>
      </c>
      <c r="Y308" s="72">
        <f t="shared" ca="1" si="103"/>
        <v>0.19772264301361753</v>
      </c>
      <c r="Z308" s="22">
        <f t="shared" si="104"/>
        <v>0</v>
      </c>
      <c r="AA308" s="22">
        <f t="shared" si="105"/>
        <v>0</v>
      </c>
      <c r="AB308" s="73"/>
      <c r="AC308" s="62">
        <f t="shared" ca="1" si="106"/>
        <v>0</v>
      </c>
      <c r="AE308" s="62">
        <f t="shared" ca="1" si="108"/>
        <v>0</v>
      </c>
      <c r="AF308" s="62">
        <f t="shared" ca="1" si="109"/>
        <v>0</v>
      </c>
      <c r="AG308" s="62">
        <f t="shared" ca="1" si="110"/>
        <v>0</v>
      </c>
    </row>
    <row r="309" spans="1:33" ht="12" customHeight="1">
      <c r="A309" s="65">
        <f t="shared" si="107"/>
        <v>46174</v>
      </c>
      <c r="B309" s="66">
        <f>Summary!D309</f>
        <v>0</v>
      </c>
      <c r="C309" s="74"/>
      <c r="D309" s="67">
        <f t="shared" si="89"/>
        <v>0</v>
      </c>
      <c r="E309" s="56">
        <f t="shared" si="90"/>
        <v>0</v>
      </c>
      <c r="F309" s="56">
        <f t="shared" ca="1" si="91"/>
        <v>0</v>
      </c>
      <c r="G309" s="68">
        <f>VLOOKUP($A309,[0]!Table,MATCH(G$4,[0]!Curves,0))</f>
        <v>0</v>
      </c>
      <c r="H309" s="69">
        <f t="shared" si="92"/>
        <v>0</v>
      </c>
      <c r="I309" s="68">
        <f t="shared" si="93"/>
        <v>0</v>
      </c>
      <c r="J309" s="68">
        <v>0</v>
      </c>
      <c r="K309" s="69">
        <f t="shared" si="94"/>
        <v>0</v>
      </c>
      <c r="L309" s="85">
        <f t="shared" si="95"/>
        <v>0</v>
      </c>
      <c r="M309" s="68" t="e">
        <f>VLOOKUP($A309,[0]!Table,MATCH(M$4,[0]!Curves,0))</f>
        <v>#N/A</v>
      </c>
      <c r="N309" s="69" t="e">
        <f t="shared" si="96"/>
        <v>#N/A</v>
      </c>
      <c r="O309" s="85" t="e">
        <f t="shared" si="97"/>
        <v>#N/A</v>
      </c>
      <c r="P309" s="60"/>
      <c r="Q309" s="85">
        <f t="shared" si="98"/>
        <v>0</v>
      </c>
      <c r="R309" s="85">
        <f t="shared" si="99"/>
        <v>0</v>
      </c>
      <c r="S309" s="85">
        <f>Summary!E309</f>
        <v>0</v>
      </c>
      <c r="T309" s="70"/>
      <c r="U309" s="22">
        <f t="shared" si="100"/>
        <v>30</v>
      </c>
      <c r="V309" s="71">
        <f t="shared" si="101"/>
        <v>46174</v>
      </c>
      <c r="W309" s="22">
        <f t="shared" ca="1" si="102"/>
        <v>9112</v>
      </c>
      <c r="X309" s="68">
        <f>VLOOKUP($A309,[0]!Table,MATCH(X$4,[0]!Curves,0))</f>
        <v>6.6262344800601405E-2</v>
      </c>
      <c r="Y309" s="72">
        <f t="shared" ca="1" si="103"/>
        <v>0.19666125616604055</v>
      </c>
      <c r="Z309" s="22">
        <f t="shared" si="104"/>
        <v>0</v>
      </c>
      <c r="AA309" s="22">
        <f t="shared" si="105"/>
        <v>0</v>
      </c>
      <c r="AB309" s="73"/>
      <c r="AC309" s="62">
        <f t="shared" ca="1" si="106"/>
        <v>0</v>
      </c>
      <c r="AE309" s="62">
        <f t="shared" ca="1" si="108"/>
        <v>0</v>
      </c>
      <c r="AF309" s="62">
        <f t="shared" ca="1" si="109"/>
        <v>0</v>
      </c>
      <c r="AG309" s="62">
        <f t="shared" ca="1" si="110"/>
        <v>0</v>
      </c>
    </row>
    <row r="310" spans="1:33" ht="12" customHeight="1">
      <c r="A310" s="65">
        <f t="shared" si="107"/>
        <v>46204</v>
      </c>
      <c r="B310" s="66">
        <f>Summary!D310</f>
        <v>0</v>
      </c>
      <c r="C310" s="74"/>
      <c r="D310" s="67">
        <f t="shared" si="89"/>
        <v>0</v>
      </c>
      <c r="E310" s="56">
        <f t="shared" si="90"/>
        <v>0</v>
      </c>
      <c r="F310" s="56">
        <f t="shared" ca="1" si="91"/>
        <v>0</v>
      </c>
      <c r="G310" s="68">
        <f>VLOOKUP($A310,[0]!Table,MATCH(G$4,[0]!Curves,0))</f>
        <v>0</v>
      </c>
      <c r="H310" s="69">
        <f t="shared" si="92"/>
        <v>0</v>
      </c>
      <c r="I310" s="68">
        <f t="shared" si="93"/>
        <v>0</v>
      </c>
      <c r="J310" s="68">
        <v>0</v>
      </c>
      <c r="K310" s="69">
        <f t="shared" si="94"/>
        <v>0</v>
      </c>
      <c r="L310" s="85">
        <f t="shared" si="95"/>
        <v>0</v>
      </c>
      <c r="M310" s="68" t="e">
        <f>VLOOKUP($A310,[0]!Table,MATCH(M$4,[0]!Curves,0))</f>
        <v>#N/A</v>
      </c>
      <c r="N310" s="69" t="e">
        <f t="shared" si="96"/>
        <v>#N/A</v>
      </c>
      <c r="O310" s="85" t="e">
        <f t="shared" si="97"/>
        <v>#N/A</v>
      </c>
      <c r="P310" s="60"/>
      <c r="Q310" s="85">
        <f t="shared" si="98"/>
        <v>0</v>
      </c>
      <c r="R310" s="85">
        <f t="shared" si="99"/>
        <v>0</v>
      </c>
      <c r="S310" s="85">
        <f>Summary!E310</f>
        <v>0</v>
      </c>
      <c r="T310" s="70"/>
      <c r="U310" s="22">
        <f t="shared" si="100"/>
        <v>31</v>
      </c>
      <c r="V310" s="71">
        <f t="shared" si="101"/>
        <v>46204</v>
      </c>
      <c r="W310" s="22">
        <f t="shared" ca="1" si="102"/>
        <v>9142</v>
      </c>
      <c r="X310" s="68">
        <f>VLOOKUP($A310,[0]!Table,MATCH(X$4,[0]!Curves,0))</f>
        <v>6.6256303344293305E-2</v>
      </c>
      <c r="Y310" s="72">
        <f t="shared" ca="1" si="103"/>
        <v>0.19563972392994938</v>
      </c>
      <c r="Z310" s="22">
        <f t="shared" si="104"/>
        <v>0</v>
      </c>
      <c r="AA310" s="22">
        <f t="shared" si="105"/>
        <v>0</v>
      </c>
      <c r="AB310" s="73"/>
      <c r="AC310" s="62">
        <f t="shared" ca="1" si="106"/>
        <v>0</v>
      </c>
      <c r="AE310" s="62">
        <f t="shared" ca="1" si="108"/>
        <v>0</v>
      </c>
      <c r="AF310" s="62">
        <f t="shared" ca="1" si="109"/>
        <v>0</v>
      </c>
      <c r="AG310" s="62">
        <f t="shared" ca="1" si="110"/>
        <v>0</v>
      </c>
    </row>
    <row r="311" spans="1:33" ht="12" customHeight="1">
      <c r="A311" s="65">
        <f t="shared" si="107"/>
        <v>46235</v>
      </c>
      <c r="B311" s="66">
        <f>Summary!D311</f>
        <v>0</v>
      </c>
      <c r="C311" s="74"/>
      <c r="D311" s="67">
        <f t="shared" si="89"/>
        <v>0</v>
      </c>
      <c r="E311" s="56">
        <f t="shared" si="90"/>
        <v>0</v>
      </c>
      <c r="F311" s="56">
        <f t="shared" ca="1" si="91"/>
        <v>0</v>
      </c>
      <c r="G311" s="68">
        <f>VLOOKUP($A311,[0]!Table,MATCH(G$4,[0]!Curves,0))</f>
        <v>0</v>
      </c>
      <c r="H311" s="69">
        <f t="shared" si="92"/>
        <v>0</v>
      </c>
      <c r="I311" s="68">
        <f t="shared" si="93"/>
        <v>0</v>
      </c>
      <c r="J311" s="68">
        <v>0</v>
      </c>
      <c r="K311" s="69">
        <f t="shared" si="94"/>
        <v>0</v>
      </c>
      <c r="L311" s="85">
        <f t="shared" si="95"/>
        <v>0</v>
      </c>
      <c r="M311" s="68" t="e">
        <f>VLOOKUP($A311,[0]!Table,MATCH(M$4,[0]!Curves,0))</f>
        <v>#N/A</v>
      </c>
      <c r="N311" s="69" t="e">
        <f t="shared" si="96"/>
        <v>#N/A</v>
      </c>
      <c r="O311" s="85" t="e">
        <f t="shared" si="97"/>
        <v>#N/A</v>
      </c>
      <c r="P311" s="60"/>
      <c r="Q311" s="85">
        <f t="shared" si="98"/>
        <v>0</v>
      </c>
      <c r="R311" s="85">
        <f t="shared" si="99"/>
        <v>0</v>
      </c>
      <c r="S311" s="85">
        <f>Summary!E311</f>
        <v>0</v>
      </c>
      <c r="T311" s="70"/>
      <c r="U311" s="22">
        <f t="shared" si="100"/>
        <v>31</v>
      </c>
      <c r="V311" s="71">
        <f t="shared" si="101"/>
        <v>46235</v>
      </c>
      <c r="W311" s="22">
        <f t="shared" ca="1" si="102"/>
        <v>9173</v>
      </c>
      <c r="X311" s="68">
        <f>VLOOKUP($A311,[0]!Table,MATCH(X$4,[0]!Curves,0))</f>
        <v>6.6250060506120298E-2</v>
      </c>
      <c r="Y311" s="72">
        <f t="shared" ca="1" si="103"/>
        <v>0.19458991124032196</v>
      </c>
      <c r="Z311" s="22">
        <f t="shared" si="104"/>
        <v>0</v>
      </c>
      <c r="AA311" s="22">
        <f t="shared" si="105"/>
        <v>0</v>
      </c>
      <c r="AB311" s="73"/>
      <c r="AC311" s="62">
        <f t="shared" ca="1" si="106"/>
        <v>0</v>
      </c>
      <c r="AE311" s="62">
        <f t="shared" ca="1" si="108"/>
        <v>0</v>
      </c>
      <c r="AF311" s="62">
        <f t="shared" ca="1" si="109"/>
        <v>0</v>
      </c>
      <c r="AG311" s="62">
        <f t="shared" ca="1" si="110"/>
        <v>0</v>
      </c>
    </row>
    <row r="312" spans="1:33" ht="12" customHeight="1">
      <c r="A312" s="65">
        <f t="shared" si="107"/>
        <v>46266</v>
      </c>
      <c r="B312" s="66">
        <f>Summary!D312</f>
        <v>0</v>
      </c>
      <c r="C312" s="74"/>
      <c r="D312" s="67">
        <f t="shared" si="89"/>
        <v>0</v>
      </c>
      <c r="E312" s="56">
        <f t="shared" si="90"/>
        <v>0</v>
      </c>
      <c r="F312" s="56">
        <f t="shared" ca="1" si="91"/>
        <v>0</v>
      </c>
      <c r="G312" s="68">
        <f>VLOOKUP($A312,[0]!Table,MATCH(G$4,[0]!Curves,0))</f>
        <v>0</v>
      </c>
      <c r="H312" s="69">
        <f t="shared" si="92"/>
        <v>0</v>
      </c>
      <c r="I312" s="68">
        <f t="shared" si="93"/>
        <v>0</v>
      </c>
      <c r="J312" s="68">
        <v>0</v>
      </c>
      <c r="K312" s="69">
        <f t="shared" si="94"/>
        <v>0</v>
      </c>
      <c r="L312" s="85">
        <f t="shared" si="95"/>
        <v>0</v>
      </c>
      <c r="M312" s="68" t="e">
        <f>VLOOKUP($A312,[0]!Table,MATCH(M$4,[0]!Curves,0))</f>
        <v>#N/A</v>
      </c>
      <c r="N312" s="69" t="e">
        <f t="shared" si="96"/>
        <v>#N/A</v>
      </c>
      <c r="O312" s="85" t="e">
        <f t="shared" si="97"/>
        <v>#N/A</v>
      </c>
      <c r="P312" s="60"/>
      <c r="Q312" s="85">
        <f t="shared" si="98"/>
        <v>0</v>
      </c>
      <c r="R312" s="85">
        <f t="shared" si="99"/>
        <v>0</v>
      </c>
      <c r="S312" s="85">
        <f>Summary!E312</f>
        <v>0</v>
      </c>
      <c r="T312" s="70"/>
      <c r="U312" s="22">
        <f t="shared" si="100"/>
        <v>30</v>
      </c>
      <c r="V312" s="71">
        <f t="shared" si="101"/>
        <v>46266</v>
      </c>
      <c r="W312" s="22">
        <f t="shared" ca="1" si="102"/>
        <v>9204</v>
      </c>
      <c r="X312" s="68">
        <f>VLOOKUP($A312,[0]!Table,MATCH(X$4,[0]!Curves,0))</f>
        <v>6.6243817667961002E-2</v>
      </c>
      <c r="Y312" s="72">
        <f t="shared" ca="1" si="103"/>
        <v>0.19354593051222396</v>
      </c>
      <c r="Z312" s="22">
        <f t="shared" si="104"/>
        <v>0</v>
      </c>
      <c r="AA312" s="22">
        <f t="shared" si="105"/>
        <v>0</v>
      </c>
      <c r="AB312" s="73"/>
      <c r="AC312" s="62">
        <f t="shared" ca="1" si="106"/>
        <v>0</v>
      </c>
      <c r="AE312" s="62">
        <f t="shared" ca="1" si="108"/>
        <v>0</v>
      </c>
      <c r="AF312" s="62">
        <f t="shared" ca="1" si="109"/>
        <v>0</v>
      </c>
      <c r="AG312" s="62">
        <f t="shared" ca="1" si="110"/>
        <v>0</v>
      </c>
    </row>
    <row r="313" spans="1:33" ht="12" customHeight="1">
      <c r="A313" s="65">
        <f t="shared" si="107"/>
        <v>46296</v>
      </c>
      <c r="B313" s="66">
        <f>Summary!D313</f>
        <v>0</v>
      </c>
      <c r="C313" s="74"/>
      <c r="D313" s="67">
        <f t="shared" si="89"/>
        <v>0</v>
      </c>
      <c r="E313" s="56">
        <f t="shared" si="90"/>
        <v>0</v>
      </c>
      <c r="F313" s="56">
        <f t="shared" ca="1" si="91"/>
        <v>0</v>
      </c>
      <c r="G313" s="68">
        <f>VLOOKUP($A313,[0]!Table,MATCH(G$4,[0]!Curves,0))</f>
        <v>0</v>
      </c>
      <c r="H313" s="69">
        <f t="shared" si="92"/>
        <v>0</v>
      </c>
      <c r="I313" s="68">
        <f t="shared" si="93"/>
        <v>0</v>
      </c>
      <c r="J313" s="68">
        <v>0</v>
      </c>
      <c r="K313" s="69">
        <f t="shared" si="94"/>
        <v>0</v>
      </c>
      <c r="L313" s="85">
        <f t="shared" si="95"/>
        <v>0</v>
      </c>
      <c r="M313" s="68" t="e">
        <f>VLOOKUP($A313,[0]!Table,MATCH(M$4,[0]!Curves,0))</f>
        <v>#N/A</v>
      </c>
      <c r="N313" s="69" t="e">
        <f t="shared" si="96"/>
        <v>#N/A</v>
      </c>
      <c r="O313" s="85" t="e">
        <f t="shared" si="97"/>
        <v>#N/A</v>
      </c>
      <c r="P313" s="60"/>
      <c r="Q313" s="85">
        <f t="shared" si="98"/>
        <v>0</v>
      </c>
      <c r="R313" s="85">
        <f t="shared" si="99"/>
        <v>0</v>
      </c>
      <c r="S313" s="85">
        <f>Summary!E313</f>
        <v>0</v>
      </c>
      <c r="T313" s="70"/>
      <c r="U313" s="22">
        <f t="shared" si="100"/>
        <v>31</v>
      </c>
      <c r="V313" s="71">
        <f t="shared" si="101"/>
        <v>46296</v>
      </c>
      <c r="W313" s="22">
        <f t="shared" ca="1" si="102"/>
        <v>9234</v>
      </c>
      <c r="X313" s="68">
        <f>VLOOKUP($A313,[0]!Table,MATCH(X$4,[0]!Curves,0))</f>
        <v>6.6237776211689206E-2</v>
      </c>
      <c r="Y313" s="72">
        <f t="shared" ca="1" si="103"/>
        <v>0.19254114790197141</v>
      </c>
      <c r="Z313" s="22">
        <f t="shared" si="104"/>
        <v>0</v>
      </c>
      <c r="AA313" s="22">
        <f t="shared" si="105"/>
        <v>0</v>
      </c>
      <c r="AB313" s="73"/>
      <c r="AC313" s="62">
        <f t="shared" ca="1" si="106"/>
        <v>0</v>
      </c>
      <c r="AE313" s="62">
        <f t="shared" ca="1" si="108"/>
        <v>0</v>
      </c>
      <c r="AF313" s="62">
        <f t="shared" ca="1" si="109"/>
        <v>0</v>
      </c>
      <c r="AG313" s="62">
        <f t="shared" ca="1" si="110"/>
        <v>0</v>
      </c>
    </row>
    <row r="314" spans="1:33" ht="12" customHeight="1">
      <c r="A314" s="65">
        <f t="shared" si="107"/>
        <v>46327</v>
      </c>
      <c r="B314" s="66">
        <f>Summary!D314</f>
        <v>0</v>
      </c>
      <c r="C314" s="74"/>
      <c r="D314" s="67">
        <f t="shared" si="89"/>
        <v>0</v>
      </c>
      <c r="E314" s="56">
        <f t="shared" si="90"/>
        <v>0</v>
      </c>
      <c r="F314" s="56">
        <f t="shared" ca="1" si="91"/>
        <v>0</v>
      </c>
      <c r="G314" s="68">
        <f>VLOOKUP($A314,[0]!Table,MATCH(G$4,[0]!Curves,0))</f>
        <v>0</v>
      </c>
      <c r="H314" s="69">
        <f t="shared" si="92"/>
        <v>0</v>
      </c>
      <c r="I314" s="68">
        <f t="shared" si="93"/>
        <v>0</v>
      </c>
      <c r="J314" s="68">
        <v>0</v>
      </c>
      <c r="K314" s="69">
        <f t="shared" si="94"/>
        <v>0</v>
      </c>
      <c r="L314" s="85">
        <f t="shared" si="95"/>
        <v>0</v>
      </c>
      <c r="M314" s="68" t="e">
        <f>VLOOKUP($A314,[0]!Table,MATCH(M$4,[0]!Curves,0))</f>
        <v>#N/A</v>
      </c>
      <c r="N314" s="69" t="e">
        <f t="shared" si="96"/>
        <v>#N/A</v>
      </c>
      <c r="O314" s="85" t="e">
        <f t="shared" si="97"/>
        <v>#N/A</v>
      </c>
      <c r="P314" s="60"/>
      <c r="Q314" s="85">
        <f t="shared" si="98"/>
        <v>0</v>
      </c>
      <c r="R314" s="85">
        <f t="shared" si="99"/>
        <v>0</v>
      </c>
      <c r="S314" s="85">
        <f>Summary!E314</f>
        <v>0</v>
      </c>
      <c r="T314" s="70"/>
      <c r="U314" s="22">
        <f t="shared" si="100"/>
        <v>30</v>
      </c>
      <c r="V314" s="71">
        <f t="shared" si="101"/>
        <v>46327</v>
      </c>
      <c r="W314" s="22">
        <f t="shared" ca="1" si="102"/>
        <v>9265</v>
      </c>
      <c r="X314" s="68">
        <f>VLOOKUP($A314,[0]!Table,MATCH(X$4,[0]!Curves,0))</f>
        <v>6.6231533373555196E-2</v>
      </c>
      <c r="Y314" s="72">
        <f t="shared" ca="1" si="103"/>
        <v>0.19150854555903518</v>
      </c>
      <c r="Z314" s="22">
        <f t="shared" si="104"/>
        <v>0</v>
      </c>
      <c r="AA314" s="22">
        <f t="shared" si="105"/>
        <v>0</v>
      </c>
      <c r="AB314" s="73"/>
      <c r="AC314" s="62">
        <f t="shared" ca="1" si="106"/>
        <v>0</v>
      </c>
      <c r="AE314" s="62">
        <f t="shared" ca="1" si="108"/>
        <v>0</v>
      </c>
      <c r="AF314" s="62">
        <f t="shared" ca="1" si="109"/>
        <v>0</v>
      </c>
      <c r="AG314" s="62">
        <f t="shared" ca="1" si="110"/>
        <v>0</v>
      </c>
    </row>
    <row r="315" spans="1:33" ht="12" customHeight="1">
      <c r="A315" s="65">
        <f t="shared" si="107"/>
        <v>46357</v>
      </c>
      <c r="B315" s="66">
        <f>Summary!D315</f>
        <v>0</v>
      </c>
      <c r="C315" s="74"/>
      <c r="D315" s="67">
        <f t="shared" si="89"/>
        <v>0</v>
      </c>
      <c r="E315" s="56">
        <f t="shared" si="90"/>
        <v>0</v>
      </c>
      <c r="F315" s="56">
        <f t="shared" ca="1" si="91"/>
        <v>0</v>
      </c>
      <c r="G315" s="68">
        <f>VLOOKUP($A315,[0]!Table,MATCH(G$4,[0]!Curves,0))</f>
        <v>0</v>
      </c>
      <c r="H315" s="69">
        <f t="shared" si="92"/>
        <v>0</v>
      </c>
      <c r="I315" s="68">
        <f t="shared" si="93"/>
        <v>0</v>
      </c>
      <c r="J315" s="68">
        <v>0</v>
      </c>
      <c r="K315" s="69">
        <f t="shared" si="94"/>
        <v>0</v>
      </c>
      <c r="L315" s="85">
        <f t="shared" si="95"/>
        <v>0</v>
      </c>
      <c r="M315" s="68" t="e">
        <f>VLOOKUP($A315,[0]!Table,MATCH(M$4,[0]!Curves,0))</f>
        <v>#N/A</v>
      </c>
      <c r="N315" s="69" t="e">
        <f t="shared" si="96"/>
        <v>#N/A</v>
      </c>
      <c r="O315" s="85" t="e">
        <f t="shared" si="97"/>
        <v>#N/A</v>
      </c>
      <c r="P315" s="60"/>
      <c r="Q315" s="85">
        <f t="shared" si="98"/>
        <v>0</v>
      </c>
      <c r="R315" s="85">
        <f t="shared" si="99"/>
        <v>0</v>
      </c>
      <c r="S315" s="85">
        <f>Summary!E315</f>
        <v>0</v>
      </c>
      <c r="T315" s="70"/>
      <c r="U315" s="22">
        <f t="shared" si="100"/>
        <v>31</v>
      </c>
      <c r="V315" s="71">
        <f t="shared" si="101"/>
        <v>46357</v>
      </c>
      <c r="W315" s="22">
        <f t="shared" ca="1" si="102"/>
        <v>9295</v>
      </c>
      <c r="X315" s="68">
        <f>VLOOKUP($A315,[0]!Table,MATCH(X$4,[0]!Curves,0))</f>
        <v>6.6225491917308907E-2</v>
      </c>
      <c r="Y315" s="72">
        <f t="shared" ca="1" si="103"/>
        <v>0.19051471220938507</v>
      </c>
      <c r="Z315" s="22">
        <f t="shared" si="104"/>
        <v>0</v>
      </c>
      <c r="AA315" s="22">
        <f t="shared" si="105"/>
        <v>0</v>
      </c>
      <c r="AB315" s="73"/>
      <c r="AC315" s="62">
        <f t="shared" ca="1" si="106"/>
        <v>0</v>
      </c>
      <c r="AE315" s="62">
        <f t="shared" ca="1" si="108"/>
        <v>0</v>
      </c>
      <c r="AF315" s="62">
        <f t="shared" ca="1" si="109"/>
        <v>0</v>
      </c>
      <c r="AG315" s="62">
        <f t="shared" ca="1" si="110"/>
        <v>0</v>
      </c>
    </row>
    <row r="316" spans="1:33" ht="12" customHeight="1">
      <c r="A316" s="65">
        <f t="shared" si="107"/>
        <v>46388</v>
      </c>
      <c r="B316" s="66">
        <f>Summary!D316</f>
        <v>0</v>
      </c>
      <c r="C316" s="74"/>
      <c r="D316" s="67">
        <f t="shared" si="89"/>
        <v>0</v>
      </c>
      <c r="E316" s="56">
        <f t="shared" si="90"/>
        <v>0</v>
      </c>
      <c r="F316" s="56">
        <f t="shared" ca="1" si="91"/>
        <v>0</v>
      </c>
      <c r="G316" s="68">
        <f>VLOOKUP($A316,[0]!Table,MATCH(G$4,[0]!Curves,0))</f>
        <v>0</v>
      </c>
      <c r="H316" s="69">
        <f t="shared" si="92"/>
        <v>0</v>
      </c>
      <c r="I316" s="68">
        <f t="shared" si="93"/>
        <v>0</v>
      </c>
      <c r="J316" s="68">
        <v>0</v>
      </c>
      <c r="K316" s="69">
        <f t="shared" si="94"/>
        <v>0</v>
      </c>
      <c r="L316" s="85">
        <f t="shared" si="95"/>
        <v>0</v>
      </c>
      <c r="M316" s="68" t="e">
        <f>VLOOKUP($A316,[0]!Table,MATCH(M$4,[0]!Curves,0))</f>
        <v>#N/A</v>
      </c>
      <c r="N316" s="69" t="e">
        <f t="shared" si="96"/>
        <v>#N/A</v>
      </c>
      <c r="O316" s="85" t="e">
        <f t="shared" si="97"/>
        <v>#N/A</v>
      </c>
      <c r="P316" s="60"/>
      <c r="Q316" s="85">
        <f t="shared" si="98"/>
        <v>0</v>
      </c>
      <c r="R316" s="85">
        <f t="shared" si="99"/>
        <v>0</v>
      </c>
      <c r="S316" s="85">
        <f>Summary!E316</f>
        <v>0</v>
      </c>
      <c r="T316" s="70"/>
      <c r="U316" s="22">
        <f t="shared" si="100"/>
        <v>31</v>
      </c>
      <c r="V316" s="71">
        <f t="shared" si="101"/>
        <v>46388</v>
      </c>
      <c r="W316" s="22">
        <f t="shared" ca="1" si="102"/>
        <v>9326</v>
      </c>
      <c r="X316" s="68">
        <f>VLOOKUP($A316,[0]!Table,MATCH(X$4,[0]!Curves,0))</f>
        <v>6.6219249079199696E-2</v>
      </c>
      <c r="Y316" s="72">
        <f t="shared" ca="1" si="103"/>
        <v>0.18949336032733724</v>
      </c>
      <c r="Z316" s="22">
        <f t="shared" si="104"/>
        <v>0</v>
      </c>
      <c r="AA316" s="22">
        <f t="shared" si="105"/>
        <v>0</v>
      </c>
      <c r="AB316" s="73"/>
      <c r="AC316" s="62">
        <f t="shared" ca="1" si="106"/>
        <v>0</v>
      </c>
      <c r="AE316" s="62">
        <f t="shared" ca="1" si="108"/>
        <v>0</v>
      </c>
      <c r="AF316" s="62">
        <f t="shared" ca="1" si="109"/>
        <v>0</v>
      </c>
      <c r="AG316" s="62">
        <f t="shared" ca="1" si="110"/>
        <v>0</v>
      </c>
    </row>
    <row r="317" spans="1:33" ht="12" customHeight="1">
      <c r="A317" s="65">
        <f t="shared" si="107"/>
        <v>46419</v>
      </c>
      <c r="B317" s="66">
        <f>Summary!D317</f>
        <v>0</v>
      </c>
      <c r="C317" s="74"/>
      <c r="D317" s="67">
        <f t="shared" si="89"/>
        <v>0</v>
      </c>
      <c r="E317" s="56">
        <f t="shared" si="90"/>
        <v>0</v>
      </c>
      <c r="F317" s="56">
        <f t="shared" ca="1" si="91"/>
        <v>0</v>
      </c>
      <c r="G317" s="68">
        <f>VLOOKUP($A317,[0]!Table,MATCH(G$4,[0]!Curves,0))</f>
        <v>0</v>
      </c>
      <c r="H317" s="69">
        <f t="shared" si="92"/>
        <v>0</v>
      </c>
      <c r="I317" s="68">
        <f t="shared" si="93"/>
        <v>0</v>
      </c>
      <c r="J317" s="68">
        <v>0</v>
      </c>
      <c r="K317" s="69">
        <f t="shared" si="94"/>
        <v>0</v>
      </c>
      <c r="L317" s="85">
        <f t="shared" si="95"/>
        <v>0</v>
      </c>
      <c r="M317" s="68" t="e">
        <f>VLOOKUP($A317,[0]!Table,MATCH(M$4,[0]!Curves,0))</f>
        <v>#N/A</v>
      </c>
      <c r="N317" s="69" t="e">
        <f t="shared" si="96"/>
        <v>#N/A</v>
      </c>
      <c r="O317" s="85" t="e">
        <f t="shared" si="97"/>
        <v>#N/A</v>
      </c>
      <c r="P317" s="60"/>
      <c r="Q317" s="85">
        <f t="shared" si="98"/>
        <v>0</v>
      </c>
      <c r="R317" s="85">
        <f t="shared" si="99"/>
        <v>0</v>
      </c>
      <c r="S317" s="85">
        <f>Summary!E317</f>
        <v>0</v>
      </c>
      <c r="T317" s="70"/>
      <c r="U317" s="22">
        <f t="shared" si="100"/>
        <v>28</v>
      </c>
      <c r="V317" s="71">
        <f t="shared" si="101"/>
        <v>46419</v>
      </c>
      <c r="W317" s="22">
        <f t="shared" ca="1" si="102"/>
        <v>9357</v>
      </c>
      <c r="X317" s="68">
        <f>VLOOKUP($A317,[0]!Table,MATCH(X$4,[0]!Curves,0))</f>
        <v>6.6213006241103906E-2</v>
      </c>
      <c r="Y317" s="72">
        <f t="shared" ca="1" si="103"/>
        <v>0.18847767734290707</v>
      </c>
      <c r="Z317" s="22">
        <f t="shared" si="104"/>
        <v>0</v>
      </c>
      <c r="AA317" s="22">
        <f t="shared" si="105"/>
        <v>0</v>
      </c>
      <c r="AB317" s="73"/>
      <c r="AC317" s="62">
        <f t="shared" ca="1" si="106"/>
        <v>0</v>
      </c>
      <c r="AE317" s="62">
        <f t="shared" ca="1" si="108"/>
        <v>0</v>
      </c>
      <c r="AF317" s="62">
        <f t="shared" ca="1" si="109"/>
        <v>0</v>
      </c>
      <c r="AG317" s="62">
        <f t="shared" ca="1" si="110"/>
        <v>0</v>
      </c>
    </row>
    <row r="318" spans="1:33" ht="12" customHeight="1">
      <c r="A318" s="65">
        <f t="shared" si="107"/>
        <v>46447</v>
      </c>
      <c r="B318" s="66">
        <f>Summary!D318</f>
        <v>0</v>
      </c>
      <c r="C318" s="74"/>
      <c r="D318" s="67">
        <f t="shared" si="89"/>
        <v>0</v>
      </c>
      <c r="E318" s="56">
        <f t="shared" si="90"/>
        <v>0</v>
      </c>
      <c r="F318" s="56">
        <f t="shared" ca="1" si="91"/>
        <v>0</v>
      </c>
      <c r="G318" s="68">
        <f>VLOOKUP($A318,[0]!Table,MATCH(G$4,[0]!Curves,0))</f>
        <v>0</v>
      </c>
      <c r="H318" s="69">
        <f t="shared" si="92"/>
        <v>0</v>
      </c>
      <c r="I318" s="68">
        <f t="shared" si="93"/>
        <v>0</v>
      </c>
      <c r="J318" s="68">
        <v>0</v>
      </c>
      <c r="K318" s="69">
        <f t="shared" si="94"/>
        <v>0</v>
      </c>
      <c r="L318" s="85">
        <f t="shared" si="95"/>
        <v>0</v>
      </c>
      <c r="M318" s="68" t="e">
        <f>VLOOKUP($A318,[0]!Table,MATCH(M$4,[0]!Curves,0))</f>
        <v>#N/A</v>
      </c>
      <c r="N318" s="69" t="e">
        <f t="shared" si="96"/>
        <v>#N/A</v>
      </c>
      <c r="O318" s="85" t="e">
        <f t="shared" si="97"/>
        <v>#N/A</v>
      </c>
      <c r="P318" s="60"/>
      <c r="Q318" s="85">
        <f t="shared" si="98"/>
        <v>0</v>
      </c>
      <c r="R318" s="85">
        <f t="shared" si="99"/>
        <v>0</v>
      </c>
      <c r="S318" s="85">
        <f>Summary!E318</f>
        <v>0</v>
      </c>
      <c r="T318" s="70"/>
      <c r="U318" s="22">
        <f t="shared" si="100"/>
        <v>31</v>
      </c>
      <c r="V318" s="71">
        <f t="shared" si="101"/>
        <v>46447</v>
      </c>
      <c r="W318" s="22">
        <f t="shared" ca="1" si="102"/>
        <v>9385</v>
      </c>
      <c r="X318" s="68">
        <f>VLOOKUP($A318,[0]!Table,MATCH(X$4,[0]!Curves,0))</f>
        <v>6.6207367548641205E-2</v>
      </c>
      <c r="Y318" s="72">
        <f t="shared" ca="1" si="103"/>
        <v>0.18756513179189455</v>
      </c>
      <c r="Z318" s="22">
        <f t="shared" si="104"/>
        <v>0</v>
      </c>
      <c r="AA318" s="22">
        <f t="shared" si="105"/>
        <v>0</v>
      </c>
      <c r="AB318" s="73"/>
      <c r="AC318" s="62">
        <f t="shared" ca="1" si="106"/>
        <v>0</v>
      </c>
      <c r="AE318" s="62">
        <f t="shared" ca="1" si="108"/>
        <v>0</v>
      </c>
      <c r="AF318" s="62">
        <f t="shared" ca="1" si="109"/>
        <v>0</v>
      </c>
      <c r="AG318" s="62">
        <f t="shared" ca="1" si="110"/>
        <v>0</v>
      </c>
    </row>
    <row r="319" spans="1:33" ht="12" customHeight="1">
      <c r="A319" s="65">
        <f t="shared" si="107"/>
        <v>46478</v>
      </c>
      <c r="B319" s="66">
        <f>Summary!D319</f>
        <v>0</v>
      </c>
      <c r="C319" s="74"/>
      <c r="D319" s="67">
        <f t="shared" si="89"/>
        <v>0</v>
      </c>
      <c r="E319" s="56">
        <f t="shared" si="90"/>
        <v>0</v>
      </c>
      <c r="F319" s="56">
        <f t="shared" ca="1" si="91"/>
        <v>0</v>
      </c>
      <c r="G319" s="68">
        <f>VLOOKUP($A319,[0]!Table,MATCH(G$4,[0]!Curves,0))</f>
        <v>0</v>
      </c>
      <c r="H319" s="69">
        <f t="shared" si="92"/>
        <v>0</v>
      </c>
      <c r="I319" s="68">
        <f t="shared" si="93"/>
        <v>0</v>
      </c>
      <c r="J319" s="68">
        <v>0</v>
      </c>
      <c r="K319" s="69">
        <f t="shared" si="94"/>
        <v>0</v>
      </c>
      <c r="L319" s="85">
        <f t="shared" si="95"/>
        <v>0</v>
      </c>
      <c r="M319" s="68" t="e">
        <f>VLOOKUP($A319,[0]!Table,MATCH(M$4,[0]!Curves,0))</f>
        <v>#N/A</v>
      </c>
      <c r="N319" s="69" t="e">
        <f t="shared" si="96"/>
        <v>#N/A</v>
      </c>
      <c r="O319" s="85" t="e">
        <f t="shared" si="97"/>
        <v>#N/A</v>
      </c>
      <c r="P319" s="60"/>
      <c r="Q319" s="85">
        <f t="shared" si="98"/>
        <v>0</v>
      </c>
      <c r="R319" s="85">
        <f t="shared" si="99"/>
        <v>0</v>
      </c>
      <c r="S319" s="85">
        <f>Summary!E319</f>
        <v>0</v>
      </c>
      <c r="T319" s="70"/>
      <c r="U319" s="22">
        <f t="shared" si="100"/>
        <v>30</v>
      </c>
      <c r="V319" s="71">
        <f t="shared" si="101"/>
        <v>46478</v>
      </c>
      <c r="W319" s="22">
        <f t="shared" ca="1" si="102"/>
        <v>9416</v>
      </c>
      <c r="X319" s="68">
        <f>VLOOKUP($A319,[0]!Table,MATCH(X$4,[0]!Curves,0))</f>
        <v>6.6201124710570297E-2</v>
      </c>
      <c r="Y319" s="72">
        <f t="shared" ca="1" si="103"/>
        <v>0.18656014847069607</v>
      </c>
      <c r="Z319" s="22">
        <f t="shared" si="104"/>
        <v>0</v>
      </c>
      <c r="AA319" s="22">
        <f t="shared" si="105"/>
        <v>0</v>
      </c>
      <c r="AB319" s="73"/>
      <c r="AC319" s="62">
        <f t="shared" ca="1" si="106"/>
        <v>0</v>
      </c>
      <c r="AE319" s="62">
        <f t="shared" ca="1" si="108"/>
        <v>0</v>
      </c>
      <c r="AF319" s="62">
        <f t="shared" ca="1" si="109"/>
        <v>0</v>
      </c>
      <c r="AG319" s="62">
        <f t="shared" ca="1" si="110"/>
        <v>0</v>
      </c>
    </row>
    <row r="320" spans="1:33" ht="12" customHeight="1">
      <c r="A320" s="65">
        <f t="shared" si="107"/>
        <v>46508</v>
      </c>
      <c r="B320" s="66">
        <f>Summary!D320</f>
        <v>0</v>
      </c>
      <c r="C320" s="74"/>
      <c r="D320" s="67">
        <f t="shared" si="89"/>
        <v>0</v>
      </c>
      <c r="E320" s="56">
        <f t="shared" si="90"/>
        <v>0</v>
      </c>
      <c r="F320" s="56">
        <f t="shared" ca="1" si="91"/>
        <v>0</v>
      </c>
      <c r="G320" s="68">
        <f>VLOOKUP($A320,[0]!Table,MATCH(G$4,[0]!Curves,0))</f>
        <v>0</v>
      </c>
      <c r="H320" s="69">
        <f t="shared" si="92"/>
        <v>0</v>
      </c>
      <c r="I320" s="68">
        <f t="shared" si="93"/>
        <v>0</v>
      </c>
      <c r="J320" s="68">
        <v>0</v>
      </c>
      <c r="K320" s="69">
        <f t="shared" si="94"/>
        <v>0</v>
      </c>
      <c r="L320" s="85">
        <f t="shared" si="95"/>
        <v>0</v>
      </c>
      <c r="M320" s="68" t="e">
        <f>VLOOKUP($A320,[0]!Table,MATCH(M$4,[0]!Curves,0))</f>
        <v>#N/A</v>
      </c>
      <c r="N320" s="69" t="e">
        <f t="shared" si="96"/>
        <v>#N/A</v>
      </c>
      <c r="O320" s="85" t="e">
        <f t="shared" si="97"/>
        <v>#N/A</v>
      </c>
      <c r="P320" s="60"/>
      <c r="Q320" s="85">
        <f t="shared" si="98"/>
        <v>0</v>
      </c>
      <c r="R320" s="85">
        <f t="shared" si="99"/>
        <v>0</v>
      </c>
      <c r="S320" s="85">
        <f>Summary!E320</f>
        <v>0</v>
      </c>
      <c r="T320" s="70"/>
      <c r="U320" s="22">
        <f t="shared" si="100"/>
        <v>31</v>
      </c>
      <c r="V320" s="71">
        <f t="shared" si="101"/>
        <v>46508</v>
      </c>
      <c r="W320" s="22">
        <f t="shared" ca="1" si="102"/>
        <v>9446</v>
      </c>
      <c r="X320" s="68">
        <f>VLOOKUP($A320,[0]!Table,MATCH(X$4,[0]!Curves,0))</f>
        <v>6.6195083254383807E-2</v>
      </c>
      <c r="Y320" s="72">
        <f t="shared" ca="1" si="103"/>
        <v>0.18559289260418843</v>
      </c>
      <c r="Z320" s="22">
        <f t="shared" si="104"/>
        <v>0</v>
      </c>
      <c r="AA320" s="22">
        <f t="shared" si="105"/>
        <v>0</v>
      </c>
      <c r="AB320" s="73"/>
      <c r="AC320" s="62">
        <f t="shared" ca="1" si="106"/>
        <v>0</v>
      </c>
      <c r="AE320" s="62">
        <f t="shared" ca="1" si="108"/>
        <v>0</v>
      </c>
      <c r="AF320" s="62">
        <f t="shared" ca="1" si="109"/>
        <v>0</v>
      </c>
      <c r="AG320" s="62">
        <f t="shared" ca="1" si="110"/>
        <v>0</v>
      </c>
    </row>
    <row r="321" spans="1:33" ht="12" customHeight="1">
      <c r="A321" s="65">
        <f t="shared" si="107"/>
        <v>46539</v>
      </c>
      <c r="B321" s="66">
        <f>Summary!D321</f>
        <v>0</v>
      </c>
      <c r="C321" s="74"/>
      <c r="D321" s="67">
        <f t="shared" si="89"/>
        <v>0</v>
      </c>
      <c r="E321" s="56">
        <f t="shared" si="90"/>
        <v>0</v>
      </c>
      <c r="F321" s="56">
        <f t="shared" ca="1" si="91"/>
        <v>0</v>
      </c>
      <c r="G321" s="68">
        <f>VLOOKUP($A321,[0]!Table,MATCH(G$4,[0]!Curves,0))</f>
        <v>0</v>
      </c>
      <c r="H321" s="69">
        <f t="shared" si="92"/>
        <v>0</v>
      </c>
      <c r="I321" s="68">
        <f t="shared" si="93"/>
        <v>0</v>
      </c>
      <c r="J321" s="68">
        <v>0</v>
      </c>
      <c r="K321" s="69">
        <f t="shared" si="94"/>
        <v>0</v>
      </c>
      <c r="L321" s="85">
        <f t="shared" si="95"/>
        <v>0</v>
      </c>
      <c r="M321" s="68" t="e">
        <f>VLOOKUP($A321,[0]!Table,MATCH(M$4,[0]!Curves,0))</f>
        <v>#N/A</v>
      </c>
      <c r="N321" s="69" t="e">
        <f t="shared" si="96"/>
        <v>#N/A</v>
      </c>
      <c r="O321" s="85" t="e">
        <f t="shared" si="97"/>
        <v>#N/A</v>
      </c>
      <c r="P321" s="60"/>
      <c r="Q321" s="85">
        <f t="shared" si="98"/>
        <v>0</v>
      </c>
      <c r="R321" s="85">
        <f t="shared" si="99"/>
        <v>0</v>
      </c>
      <c r="S321" s="85">
        <f>Summary!E321</f>
        <v>0</v>
      </c>
      <c r="T321" s="70"/>
      <c r="U321" s="22">
        <f t="shared" si="100"/>
        <v>30</v>
      </c>
      <c r="V321" s="71">
        <f t="shared" si="101"/>
        <v>46539</v>
      </c>
      <c r="W321" s="22">
        <f t="shared" ca="1" si="102"/>
        <v>9477</v>
      </c>
      <c r="X321" s="68">
        <f>VLOOKUP($A321,[0]!Table,MATCH(X$4,[0]!Curves,0))</f>
        <v>6.6188840416338199E-2</v>
      </c>
      <c r="Y321" s="72">
        <f t="shared" ca="1" si="103"/>
        <v>0.18459884940601215</v>
      </c>
      <c r="Z321" s="22">
        <f t="shared" si="104"/>
        <v>0</v>
      </c>
      <c r="AA321" s="22">
        <f t="shared" si="105"/>
        <v>0</v>
      </c>
      <c r="AB321" s="73"/>
      <c r="AC321" s="62">
        <f t="shared" ca="1" si="106"/>
        <v>0</v>
      </c>
      <c r="AE321" s="62">
        <f t="shared" ca="1" si="108"/>
        <v>0</v>
      </c>
      <c r="AF321" s="62">
        <f t="shared" ca="1" si="109"/>
        <v>0</v>
      </c>
      <c r="AG321" s="62">
        <f t="shared" ca="1" si="110"/>
        <v>0</v>
      </c>
    </row>
    <row r="322" spans="1:33" ht="12" customHeight="1">
      <c r="A322" s="65">
        <f t="shared" si="107"/>
        <v>46569</v>
      </c>
      <c r="B322" s="66">
        <f>Summary!D322</f>
        <v>0</v>
      </c>
      <c r="C322" s="74"/>
      <c r="D322" s="67">
        <f t="shared" si="89"/>
        <v>0</v>
      </c>
      <c r="E322" s="56">
        <f t="shared" si="90"/>
        <v>0</v>
      </c>
      <c r="F322" s="56">
        <f t="shared" ca="1" si="91"/>
        <v>0</v>
      </c>
      <c r="G322" s="68">
        <f>VLOOKUP($A322,[0]!Table,MATCH(G$4,[0]!Curves,0))</f>
        <v>0</v>
      </c>
      <c r="H322" s="69">
        <f t="shared" si="92"/>
        <v>0</v>
      </c>
      <c r="I322" s="68">
        <f t="shared" si="93"/>
        <v>0</v>
      </c>
      <c r="J322" s="68">
        <v>0</v>
      </c>
      <c r="K322" s="69">
        <f t="shared" si="94"/>
        <v>0</v>
      </c>
      <c r="L322" s="85">
        <f t="shared" si="95"/>
        <v>0</v>
      </c>
      <c r="M322" s="68" t="e">
        <f>VLOOKUP($A322,[0]!Table,MATCH(M$4,[0]!Curves,0))</f>
        <v>#N/A</v>
      </c>
      <c r="N322" s="69" t="e">
        <f t="shared" si="96"/>
        <v>#N/A</v>
      </c>
      <c r="O322" s="85" t="e">
        <f t="shared" si="97"/>
        <v>#N/A</v>
      </c>
      <c r="P322" s="60"/>
      <c r="Q322" s="85">
        <f t="shared" si="98"/>
        <v>0</v>
      </c>
      <c r="R322" s="85">
        <f t="shared" si="99"/>
        <v>0</v>
      </c>
      <c r="S322" s="85">
        <f>Summary!E322</f>
        <v>0</v>
      </c>
      <c r="T322" s="70"/>
      <c r="U322" s="22">
        <f t="shared" si="100"/>
        <v>31</v>
      </c>
      <c r="V322" s="71">
        <f t="shared" si="101"/>
        <v>46569</v>
      </c>
      <c r="W322" s="22">
        <f t="shared" ca="1" si="102"/>
        <v>9507</v>
      </c>
      <c r="X322" s="68">
        <f>VLOOKUP($A322,[0]!Table,MATCH(X$4,[0]!Curves,0))</f>
        <v>6.6182798960177106E-2</v>
      </c>
      <c r="Y322" s="72">
        <f t="shared" ca="1" si="103"/>
        <v>0.1836421211345276</v>
      </c>
      <c r="Z322" s="22">
        <f t="shared" si="104"/>
        <v>0</v>
      </c>
      <c r="AA322" s="22">
        <f t="shared" si="105"/>
        <v>0</v>
      </c>
      <c r="AB322" s="73"/>
      <c r="AC322" s="62">
        <f t="shared" ca="1" si="106"/>
        <v>0</v>
      </c>
      <c r="AE322" s="62">
        <f t="shared" ca="1" si="108"/>
        <v>0</v>
      </c>
      <c r="AF322" s="62">
        <f t="shared" ca="1" si="109"/>
        <v>0</v>
      </c>
      <c r="AG322" s="62">
        <f t="shared" ca="1" si="110"/>
        <v>0</v>
      </c>
    </row>
    <row r="323" spans="1:33" ht="12" customHeight="1">
      <c r="A323" s="65">
        <f t="shared" si="107"/>
        <v>46600</v>
      </c>
      <c r="B323" s="66">
        <f>Summary!D323</f>
        <v>0</v>
      </c>
      <c r="C323" s="74"/>
      <c r="D323" s="67">
        <f t="shared" si="89"/>
        <v>0</v>
      </c>
      <c r="E323" s="56">
        <f t="shared" si="90"/>
        <v>0</v>
      </c>
      <c r="F323" s="56">
        <f t="shared" ca="1" si="91"/>
        <v>0</v>
      </c>
      <c r="G323" s="68">
        <f>VLOOKUP($A323,[0]!Table,MATCH(G$4,[0]!Curves,0))</f>
        <v>0</v>
      </c>
      <c r="H323" s="69">
        <f t="shared" si="92"/>
        <v>0</v>
      </c>
      <c r="I323" s="68">
        <f t="shared" si="93"/>
        <v>0</v>
      </c>
      <c r="J323" s="68">
        <v>0</v>
      </c>
      <c r="K323" s="69">
        <f t="shared" si="94"/>
        <v>0</v>
      </c>
      <c r="L323" s="85">
        <f t="shared" si="95"/>
        <v>0</v>
      </c>
      <c r="M323" s="68" t="e">
        <f>VLOOKUP($A323,[0]!Table,MATCH(M$4,[0]!Curves,0))</f>
        <v>#N/A</v>
      </c>
      <c r="N323" s="69" t="e">
        <f t="shared" si="96"/>
        <v>#N/A</v>
      </c>
      <c r="O323" s="85" t="e">
        <f t="shared" si="97"/>
        <v>#N/A</v>
      </c>
      <c r="P323" s="60"/>
      <c r="Q323" s="85">
        <f t="shared" si="98"/>
        <v>0</v>
      </c>
      <c r="R323" s="85">
        <f t="shared" si="99"/>
        <v>0</v>
      </c>
      <c r="S323" s="85">
        <f>Summary!E323</f>
        <v>0</v>
      </c>
      <c r="T323" s="70"/>
      <c r="U323" s="22">
        <f t="shared" si="100"/>
        <v>31</v>
      </c>
      <c r="V323" s="71">
        <f t="shared" si="101"/>
        <v>46600</v>
      </c>
      <c r="W323" s="22">
        <f t="shared" ca="1" si="102"/>
        <v>9538</v>
      </c>
      <c r="X323" s="68">
        <f>VLOOKUP($A323,[0]!Table,MATCH(X$4,[0]!Curves,0))</f>
        <v>6.6176556122156296E-2</v>
      </c>
      <c r="Y323" s="72">
        <f t="shared" ca="1" si="103"/>
        <v>0.1826588952019749</v>
      </c>
      <c r="Z323" s="22">
        <f t="shared" si="104"/>
        <v>0</v>
      </c>
      <c r="AA323" s="22">
        <f t="shared" si="105"/>
        <v>0</v>
      </c>
      <c r="AB323" s="73"/>
      <c r="AC323" s="62">
        <f t="shared" ca="1" si="106"/>
        <v>0</v>
      </c>
      <c r="AE323" s="62">
        <f t="shared" ca="1" si="108"/>
        <v>0</v>
      </c>
      <c r="AF323" s="62">
        <f t="shared" ca="1" si="109"/>
        <v>0</v>
      </c>
      <c r="AG323" s="62">
        <f t="shared" ca="1" si="110"/>
        <v>0</v>
      </c>
    </row>
    <row r="324" spans="1:33" ht="12" customHeight="1">
      <c r="A324" s="65">
        <f t="shared" si="107"/>
        <v>46631</v>
      </c>
      <c r="B324" s="66">
        <f>Summary!D324</f>
        <v>0</v>
      </c>
      <c r="C324" s="74"/>
      <c r="D324" s="67">
        <f t="shared" si="89"/>
        <v>0</v>
      </c>
      <c r="E324" s="56">
        <f t="shared" si="90"/>
        <v>0</v>
      </c>
      <c r="F324" s="56">
        <f t="shared" ca="1" si="91"/>
        <v>0</v>
      </c>
      <c r="G324" s="68">
        <f>VLOOKUP($A324,[0]!Table,MATCH(G$4,[0]!Curves,0))</f>
        <v>0</v>
      </c>
      <c r="H324" s="69">
        <f t="shared" si="92"/>
        <v>0</v>
      </c>
      <c r="I324" s="68">
        <f t="shared" si="93"/>
        <v>0</v>
      </c>
      <c r="J324" s="68">
        <v>0</v>
      </c>
      <c r="K324" s="69">
        <f t="shared" si="94"/>
        <v>0</v>
      </c>
      <c r="L324" s="85">
        <f t="shared" si="95"/>
        <v>0</v>
      </c>
      <c r="M324" s="68" t="e">
        <f>VLOOKUP($A324,[0]!Table,MATCH(M$4,[0]!Curves,0))</f>
        <v>#N/A</v>
      </c>
      <c r="N324" s="69" t="e">
        <f t="shared" si="96"/>
        <v>#N/A</v>
      </c>
      <c r="O324" s="85" t="e">
        <f t="shared" si="97"/>
        <v>#N/A</v>
      </c>
      <c r="P324" s="60"/>
      <c r="Q324" s="85">
        <f t="shared" si="98"/>
        <v>0</v>
      </c>
      <c r="R324" s="85">
        <f t="shared" si="99"/>
        <v>0</v>
      </c>
      <c r="S324" s="85">
        <f>Summary!E324</f>
        <v>0</v>
      </c>
      <c r="T324" s="70"/>
      <c r="U324" s="22">
        <f t="shared" si="100"/>
        <v>30</v>
      </c>
      <c r="V324" s="71">
        <f t="shared" si="101"/>
        <v>46631</v>
      </c>
      <c r="W324" s="22">
        <f t="shared" ca="1" si="102"/>
        <v>9569</v>
      </c>
      <c r="X324" s="68">
        <f>VLOOKUP($A324,[0]!Table,MATCH(X$4,[0]!Curves,0))</f>
        <v>6.6170313284148907E-2</v>
      </c>
      <c r="Y324" s="72">
        <f t="shared" ca="1" si="103"/>
        <v>0.18168111994111213</v>
      </c>
      <c r="Z324" s="22">
        <f t="shared" si="104"/>
        <v>0</v>
      </c>
      <c r="AA324" s="22">
        <f t="shared" si="105"/>
        <v>0</v>
      </c>
      <c r="AB324" s="73"/>
      <c r="AC324" s="62">
        <f t="shared" ca="1" si="106"/>
        <v>0</v>
      </c>
      <c r="AE324" s="62">
        <f t="shared" ca="1" si="108"/>
        <v>0</v>
      </c>
      <c r="AF324" s="62">
        <f t="shared" ca="1" si="109"/>
        <v>0</v>
      </c>
      <c r="AG324" s="62">
        <f t="shared" ca="1" si="110"/>
        <v>0</v>
      </c>
    </row>
    <row r="325" spans="1:33" ht="12" customHeight="1">
      <c r="A325" s="65">
        <f t="shared" si="107"/>
        <v>46661</v>
      </c>
      <c r="B325" s="66">
        <f>Summary!D325</f>
        <v>0</v>
      </c>
      <c r="C325" s="74"/>
      <c r="D325" s="67">
        <f t="shared" si="89"/>
        <v>0</v>
      </c>
      <c r="E325" s="56">
        <f t="shared" si="90"/>
        <v>0</v>
      </c>
      <c r="F325" s="56">
        <f t="shared" ca="1" si="91"/>
        <v>0</v>
      </c>
      <c r="G325" s="68">
        <f>VLOOKUP($A325,[0]!Table,MATCH(G$4,[0]!Curves,0))</f>
        <v>0</v>
      </c>
      <c r="H325" s="69">
        <f t="shared" si="92"/>
        <v>0</v>
      </c>
      <c r="I325" s="68">
        <f t="shared" si="93"/>
        <v>0</v>
      </c>
      <c r="J325" s="68">
        <v>0</v>
      </c>
      <c r="K325" s="69">
        <f t="shared" si="94"/>
        <v>0</v>
      </c>
      <c r="L325" s="85">
        <f t="shared" si="95"/>
        <v>0</v>
      </c>
      <c r="M325" s="68" t="e">
        <f>VLOOKUP($A325,[0]!Table,MATCH(M$4,[0]!Curves,0))</f>
        <v>#N/A</v>
      </c>
      <c r="N325" s="69" t="e">
        <f t="shared" si="96"/>
        <v>#N/A</v>
      </c>
      <c r="O325" s="85" t="e">
        <f t="shared" si="97"/>
        <v>#N/A</v>
      </c>
      <c r="P325" s="60"/>
      <c r="Q325" s="85">
        <f t="shared" si="98"/>
        <v>0</v>
      </c>
      <c r="R325" s="85">
        <f t="shared" si="99"/>
        <v>0</v>
      </c>
      <c r="S325" s="85">
        <f>Summary!E325</f>
        <v>0</v>
      </c>
      <c r="T325" s="70"/>
      <c r="U325" s="22">
        <f t="shared" si="100"/>
        <v>31</v>
      </c>
      <c r="V325" s="71">
        <f t="shared" si="101"/>
        <v>46661</v>
      </c>
      <c r="W325" s="22">
        <f t="shared" ca="1" si="102"/>
        <v>9599</v>
      </c>
      <c r="X325" s="68">
        <f>VLOOKUP($A325,[0]!Table,MATCH(X$4,[0]!Curves,0))</f>
        <v>6.6164271828025104E-2</v>
      </c>
      <c r="Y325" s="72">
        <f t="shared" ca="1" si="103"/>
        <v>0.18074004621519227</v>
      </c>
      <c r="Z325" s="22">
        <f t="shared" si="104"/>
        <v>0</v>
      </c>
      <c r="AA325" s="22">
        <f t="shared" si="105"/>
        <v>0</v>
      </c>
      <c r="AB325" s="73"/>
      <c r="AC325" s="62">
        <f t="shared" ca="1" si="106"/>
        <v>0</v>
      </c>
      <c r="AE325" s="62">
        <f t="shared" ca="1" si="108"/>
        <v>0</v>
      </c>
      <c r="AF325" s="62">
        <f t="shared" ca="1" si="109"/>
        <v>0</v>
      </c>
      <c r="AG325" s="62">
        <f t="shared" ca="1" si="110"/>
        <v>0</v>
      </c>
    </row>
    <row r="326" spans="1:33" ht="12" customHeight="1">
      <c r="A326" s="65">
        <f t="shared" si="107"/>
        <v>46692</v>
      </c>
      <c r="B326" s="66">
        <f>Summary!D326</f>
        <v>0</v>
      </c>
      <c r="C326" s="74"/>
      <c r="D326" s="67">
        <f t="shared" si="89"/>
        <v>0</v>
      </c>
      <c r="E326" s="56">
        <f t="shared" si="90"/>
        <v>0</v>
      </c>
      <c r="F326" s="56">
        <f t="shared" ca="1" si="91"/>
        <v>0</v>
      </c>
      <c r="G326" s="68">
        <f>VLOOKUP($A326,[0]!Table,MATCH(G$4,[0]!Curves,0))</f>
        <v>0</v>
      </c>
      <c r="H326" s="69">
        <f t="shared" si="92"/>
        <v>0</v>
      </c>
      <c r="I326" s="68">
        <f t="shared" si="93"/>
        <v>0</v>
      </c>
      <c r="J326" s="68">
        <v>0</v>
      </c>
      <c r="K326" s="69">
        <f t="shared" si="94"/>
        <v>0</v>
      </c>
      <c r="L326" s="85">
        <f t="shared" si="95"/>
        <v>0</v>
      </c>
      <c r="M326" s="68" t="e">
        <f>VLOOKUP($A326,[0]!Table,MATCH(M$4,[0]!Curves,0))</f>
        <v>#N/A</v>
      </c>
      <c r="N326" s="69" t="e">
        <f t="shared" si="96"/>
        <v>#N/A</v>
      </c>
      <c r="O326" s="85" t="e">
        <f t="shared" si="97"/>
        <v>#N/A</v>
      </c>
      <c r="P326" s="60"/>
      <c r="Q326" s="85">
        <f t="shared" si="98"/>
        <v>0</v>
      </c>
      <c r="R326" s="85">
        <f t="shared" si="99"/>
        <v>0</v>
      </c>
      <c r="S326" s="85">
        <f>Summary!E326</f>
        <v>0</v>
      </c>
      <c r="T326" s="70"/>
      <c r="U326" s="22">
        <f t="shared" si="100"/>
        <v>30</v>
      </c>
      <c r="V326" s="71">
        <f t="shared" si="101"/>
        <v>46692</v>
      </c>
      <c r="W326" s="22">
        <f t="shared" ca="1" si="102"/>
        <v>9630</v>
      </c>
      <c r="X326" s="68">
        <f>VLOOKUP($A326,[0]!Table,MATCH(X$4,[0]!Curves,0))</f>
        <v>6.61580289900425E-2</v>
      </c>
      <c r="Y326" s="72">
        <f t="shared" ca="1" si="103"/>
        <v>0.17977290560611803</v>
      </c>
      <c r="Z326" s="22">
        <f t="shared" si="104"/>
        <v>0</v>
      </c>
      <c r="AA326" s="22">
        <f t="shared" si="105"/>
        <v>0</v>
      </c>
      <c r="AB326" s="73"/>
      <c r="AC326" s="62">
        <f t="shared" ca="1" si="106"/>
        <v>0</v>
      </c>
      <c r="AE326" s="62">
        <f t="shared" ca="1" si="108"/>
        <v>0</v>
      </c>
      <c r="AF326" s="62">
        <f t="shared" ca="1" si="109"/>
        <v>0</v>
      </c>
      <c r="AG326" s="62">
        <f t="shared" ca="1" si="110"/>
        <v>0</v>
      </c>
    </row>
    <row r="327" spans="1:33" ht="12" customHeight="1">
      <c r="A327" s="65">
        <f t="shared" si="107"/>
        <v>46722</v>
      </c>
      <c r="B327" s="66">
        <f>Summary!D327</f>
        <v>0</v>
      </c>
      <c r="C327" s="74"/>
      <c r="D327" s="67">
        <f t="shared" si="89"/>
        <v>0</v>
      </c>
      <c r="E327" s="56">
        <f t="shared" si="90"/>
        <v>0</v>
      </c>
      <c r="F327" s="56">
        <f t="shared" ca="1" si="91"/>
        <v>0</v>
      </c>
      <c r="G327" s="68">
        <f>VLOOKUP($A327,[0]!Table,MATCH(G$4,[0]!Curves,0))</f>
        <v>0</v>
      </c>
      <c r="H327" s="69">
        <f t="shared" si="92"/>
        <v>0</v>
      </c>
      <c r="I327" s="68">
        <f t="shared" si="93"/>
        <v>0</v>
      </c>
      <c r="J327" s="68">
        <v>0</v>
      </c>
      <c r="K327" s="69">
        <f t="shared" si="94"/>
        <v>0</v>
      </c>
      <c r="L327" s="85">
        <f t="shared" si="95"/>
        <v>0</v>
      </c>
      <c r="M327" s="68" t="e">
        <f>VLOOKUP($A327,[0]!Table,MATCH(M$4,[0]!Curves,0))</f>
        <v>#N/A</v>
      </c>
      <c r="N327" s="69" t="e">
        <f t="shared" si="96"/>
        <v>#N/A</v>
      </c>
      <c r="O327" s="85" t="e">
        <f t="shared" si="97"/>
        <v>#N/A</v>
      </c>
      <c r="P327" s="60"/>
      <c r="Q327" s="85">
        <f t="shared" si="98"/>
        <v>0</v>
      </c>
      <c r="R327" s="85">
        <f t="shared" si="99"/>
        <v>0</v>
      </c>
      <c r="S327" s="85">
        <f>Summary!E327</f>
        <v>0</v>
      </c>
      <c r="T327" s="70"/>
      <c r="U327" s="22">
        <f t="shared" si="100"/>
        <v>31</v>
      </c>
      <c r="V327" s="71">
        <f t="shared" si="101"/>
        <v>46722</v>
      </c>
      <c r="W327" s="22">
        <f t="shared" ca="1" si="102"/>
        <v>9660</v>
      </c>
      <c r="X327" s="68">
        <f>VLOOKUP($A327,[0]!Table,MATCH(X$4,[0]!Curves,0))</f>
        <v>6.6151987533943107E-2</v>
      </c>
      <c r="Y327" s="72">
        <f t="shared" ca="1" si="103"/>
        <v>0.17884206557029411</v>
      </c>
      <c r="Z327" s="22">
        <f t="shared" si="104"/>
        <v>0</v>
      </c>
      <c r="AA327" s="22">
        <f t="shared" si="105"/>
        <v>0</v>
      </c>
      <c r="AB327" s="73"/>
      <c r="AC327" s="62">
        <f t="shared" ca="1" si="106"/>
        <v>0</v>
      </c>
      <c r="AE327" s="62">
        <f t="shared" ca="1" si="108"/>
        <v>0</v>
      </c>
      <c r="AF327" s="62">
        <f t="shared" ca="1" si="109"/>
        <v>0</v>
      </c>
      <c r="AG327" s="62">
        <f t="shared" ca="1" si="110"/>
        <v>0</v>
      </c>
    </row>
    <row r="328" spans="1:33" ht="12" customHeight="1">
      <c r="A328" s="65">
        <f t="shared" si="107"/>
        <v>46753</v>
      </c>
      <c r="B328" s="66">
        <f>Summary!D328</f>
        <v>0</v>
      </c>
      <c r="C328" s="74"/>
      <c r="D328" s="67">
        <f t="shared" si="89"/>
        <v>0</v>
      </c>
      <c r="E328" s="56">
        <f t="shared" si="90"/>
        <v>0</v>
      </c>
      <c r="F328" s="56">
        <f t="shared" ca="1" si="91"/>
        <v>0</v>
      </c>
      <c r="G328" s="68">
        <f>VLOOKUP($A328,[0]!Table,MATCH(G$4,[0]!Curves,0))</f>
        <v>0</v>
      </c>
      <c r="H328" s="69">
        <f t="shared" si="92"/>
        <v>0</v>
      </c>
      <c r="I328" s="68">
        <f t="shared" si="93"/>
        <v>0</v>
      </c>
      <c r="J328" s="68">
        <v>0</v>
      </c>
      <c r="K328" s="69">
        <f t="shared" si="94"/>
        <v>0</v>
      </c>
      <c r="L328" s="85">
        <f t="shared" si="95"/>
        <v>0</v>
      </c>
      <c r="M328" s="68" t="e">
        <f>VLOOKUP($A328,[0]!Table,MATCH(M$4,[0]!Curves,0))</f>
        <v>#N/A</v>
      </c>
      <c r="N328" s="69" t="e">
        <f t="shared" si="96"/>
        <v>#N/A</v>
      </c>
      <c r="O328" s="85" t="e">
        <f t="shared" si="97"/>
        <v>#N/A</v>
      </c>
      <c r="P328" s="60"/>
      <c r="Q328" s="85">
        <f t="shared" si="98"/>
        <v>0</v>
      </c>
      <c r="R328" s="85">
        <f t="shared" si="99"/>
        <v>0</v>
      </c>
      <c r="S328" s="85">
        <f>Summary!E328</f>
        <v>0</v>
      </c>
      <c r="T328" s="70"/>
      <c r="U328" s="22">
        <f t="shared" si="100"/>
        <v>31</v>
      </c>
      <c r="V328" s="71">
        <f t="shared" si="101"/>
        <v>46753</v>
      </c>
      <c r="W328" s="22">
        <f t="shared" ca="1" si="102"/>
        <v>9691</v>
      </c>
      <c r="X328" s="68">
        <f>VLOOKUP($A328,[0]!Table,MATCH(X$4,[0]!Curves,0))</f>
        <v>6.61457446959859E-2</v>
      </c>
      <c r="Y328" s="72">
        <f t="shared" ca="1" si="103"/>
        <v>0.17788544028397241</v>
      </c>
      <c r="Z328" s="22">
        <f t="shared" si="104"/>
        <v>0</v>
      </c>
      <c r="AA328" s="22">
        <f t="shared" si="105"/>
        <v>0</v>
      </c>
      <c r="AB328" s="73"/>
      <c r="AC328" s="62">
        <f t="shared" ca="1" si="106"/>
        <v>0</v>
      </c>
      <c r="AE328" s="62">
        <f t="shared" ca="1" si="108"/>
        <v>0</v>
      </c>
      <c r="AF328" s="62">
        <f t="shared" ca="1" si="109"/>
        <v>0</v>
      </c>
      <c r="AG328" s="62">
        <f t="shared" ca="1" si="110"/>
        <v>0</v>
      </c>
    </row>
    <row r="329" spans="1:33" ht="12" customHeight="1">
      <c r="A329" s="65">
        <f t="shared" si="107"/>
        <v>46784</v>
      </c>
      <c r="B329" s="66">
        <f>Summary!D329</f>
        <v>0</v>
      </c>
      <c r="C329" s="74"/>
      <c r="D329" s="67">
        <f t="shared" si="89"/>
        <v>0</v>
      </c>
      <c r="E329" s="56">
        <f t="shared" si="90"/>
        <v>0</v>
      </c>
      <c r="F329" s="56">
        <f t="shared" ca="1" si="91"/>
        <v>0</v>
      </c>
      <c r="G329" s="68">
        <f>VLOOKUP($A329,[0]!Table,MATCH(G$4,[0]!Curves,0))</f>
        <v>0</v>
      </c>
      <c r="H329" s="69">
        <f t="shared" si="92"/>
        <v>0</v>
      </c>
      <c r="I329" s="68">
        <f t="shared" si="93"/>
        <v>0</v>
      </c>
      <c r="J329" s="68">
        <v>0</v>
      </c>
      <c r="K329" s="69">
        <f t="shared" si="94"/>
        <v>0</v>
      </c>
      <c r="L329" s="85">
        <f t="shared" si="95"/>
        <v>0</v>
      </c>
      <c r="M329" s="68" t="e">
        <f>VLOOKUP($A329,[0]!Table,MATCH(M$4,[0]!Curves,0))</f>
        <v>#N/A</v>
      </c>
      <c r="N329" s="69" t="e">
        <f t="shared" si="96"/>
        <v>#N/A</v>
      </c>
      <c r="O329" s="85" t="e">
        <f t="shared" si="97"/>
        <v>#N/A</v>
      </c>
      <c r="P329" s="60"/>
      <c r="Q329" s="85">
        <f t="shared" si="98"/>
        <v>0</v>
      </c>
      <c r="R329" s="85">
        <f t="shared" si="99"/>
        <v>0</v>
      </c>
      <c r="S329" s="85">
        <f>Summary!E329</f>
        <v>0</v>
      </c>
      <c r="T329" s="70"/>
      <c r="U329" s="22">
        <f t="shared" si="100"/>
        <v>29</v>
      </c>
      <c r="V329" s="71">
        <f t="shared" si="101"/>
        <v>46784</v>
      </c>
      <c r="W329" s="22">
        <f t="shared" ca="1" si="102"/>
        <v>9722</v>
      </c>
      <c r="X329" s="68">
        <f>VLOOKUP($A329,[0]!Table,MATCH(X$4,[0]!Curves,0))</f>
        <v>6.6139501858042404E-2</v>
      </c>
      <c r="Y329" s="72">
        <f t="shared" ca="1" si="103"/>
        <v>0.17693411356171568</v>
      </c>
      <c r="Z329" s="22">
        <f t="shared" si="104"/>
        <v>0</v>
      </c>
      <c r="AA329" s="22">
        <f t="shared" si="105"/>
        <v>0</v>
      </c>
      <c r="AB329" s="73"/>
      <c r="AC329" s="62">
        <f t="shared" ca="1" si="106"/>
        <v>0</v>
      </c>
      <c r="AE329" s="62">
        <f t="shared" ca="1" si="108"/>
        <v>0</v>
      </c>
      <c r="AF329" s="62">
        <f t="shared" ca="1" si="109"/>
        <v>0</v>
      </c>
      <c r="AG329" s="62">
        <f t="shared" ca="1" si="110"/>
        <v>0</v>
      </c>
    </row>
    <row r="330" spans="1:33" ht="12" customHeight="1">
      <c r="A330" s="65">
        <f t="shared" si="107"/>
        <v>46813</v>
      </c>
      <c r="B330" s="66">
        <f>Summary!D330</f>
        <v>0</v>
      </c>
      <c r="C330" s="74"/>
      <c r="D330" s="67">
        <f t="shared" ref="D330:D369" si="111">B330+C330</f>
        <v>0</v>
      </c>
      <c r="E330" s="56">
        <f t="shared" ref="E330:E369" si="112">IF(Z330=0,0,IF(AND(Z330=1,$H$3=1),D330*U330,IF($H$3=2,D330,"N/A")))</f>
        <v>0</v>
      </c>
      <c r="F330" s="56">
        <f t="shared" ref="F330:F369" ca="1" si="113">E330*Y330</f>
        <v>0</v>
      </c>
      <c r="G330" s="68">
        <f>VLOOKUP($A330,[0]!Table,MATCH(G$4,[0]!Curves,0))</f>
        <v>0</v>
      </c>
      <c r="H330" s="69">
        <f t="shared" ref="H330:H369" si="114">G330+$H$7</f>
        <v>0</v>
      </c>
      <c r="I330" s="68">
        <f t="shared" ref="I330:I369" si="115">H330</f>
        <v>0</v>
      </c>
      <c r="J330" s="68">
        <v>0</v>
      </c>
      <c r="K330" s="69">
        <f t="shared" ref="K330:K369" si="116">J330+$K$7</f>
        <v>0</v>
      </c>
      <c r="L330" s="85">
        <f t="shared" ref="L330:L369" si="117">K330</f>
        <v>0</v>
      </c>
      <c r="M330" s="68" t="e">
        <f>VLOOKUP($A330,[0]!Table,MATCH(M$4,[0]!Curves,0))</f>
        <v>#N/A</v>
      </c>
      <c r="N330" s="69" t="e">
        <f t="shared" ref="N330:N369" si="118">M330+$N$7</f>
        <v>#N/A</v>
      </c>
      <c r="O330" s="85" t="e">
        <f t="shared" ref="O330:O369" si="119">N330</f>
        <v>#N/A</v>
      </c>
      <c r="P330" s="60"/>
      <c r="Q330" s="85">
        <f t="shared" ref="Q330:Q369" si="120">IF($F$3=1,M330+J330+G330,J330+G330)</f>
        <v>0</v>
      </c>
      <c r="R330" s="85">
        <f t="shared" ref="R330:R369" si="121">IF($F$3=1,N330+K330+H330,K330+H330)</f>
        <v>0</v>
      </c>
      <c r="S330" s="85">
        <f>Summary!E330</f>
        <v>0</v>
      </c>
      <c r="T330" s="70"/>
      <c r="U330" s="22">
        <f t="shared" ref="U330:U369" si="122">A331-A330</f>
        <v>31</v>
      </c>
      <c r="V330" s="71">
        <f t="shared" ref="V330:V369" si="123">CHOOSE(F$3,A331+24,A330)</f>
        <v>46813</v>
      </c>
      <c r="W330" s="22">
        <f t="shared" ref="W330:W369" ca="1" si="124">V330-C$3</f>
        <v>9751</v>
      </c>
      <c r="X330" s="68">
        <f>VLOOKUP($A330,[0]!Table,MATCH(X$4,[0]!Curves,0))</f>
        <v>6.6133661783848399E-2</v>
      </c>
      <c r="Y330" s="72">
        <f t="shared" ref="Y330:Y369" ca="1" si="125">1/(1+CHOOSE(F$3,(X331+($K$3/10000))/2,(X330+($K$3/10000))/2))^(2*W330/365.25)</f>
        <v>0.17604893275549482</v>
      </c>
      <c r="Z330" s="22">
        <f t="shared" ref="Z330:Z369" si="126">IF(AND(mthbeg&lt;=A330,mthend&gt;=A330),1,0)</f>
        <v>0</v>
      </c>
      <c r="AA330" s="22">
        <f t="shared" ref="AA330:AA369" si="127">U330*Z330</f>
        <v>0</v>
      </c>
      <c r="AB330" s="73"/>
      <c r="AC330" s="62">
        <f t="shared" ref="AC330:AC369" ca="1" si="128">(S330-R330)*F330</f>
        <v>0</v>
      </c>
      <c r="AE330" s="62">
        <f t="shared" ca="1" si="108"/>
        <v>0</v>
      </c>
      <c r="AF330" s="62">
        <f t="shared" ca="1" si="109"/>
        <v>0</v>
      </c>
      <c r="AG330" s="62">
        <f t="shared" ca="1" si="110"/>
        <v>0</v>
      </c>
    </row>
    <row r="331" spans="1:33" ht="12" customHeight="1">
      <c r="A331" s="65">
        <f t="shared" ref="A331:A370" si="129">EDATE(A330,1)</f>
        <v>46844</v>
      </c>
      <c r="B331" s="66">
        <f>Summary!D331</f>
        <v>0</v>
      </c>
      <c r="C331" s="74"/>
      <c r="D331" s="67">
        <f t="shared" si="111"/>
        <v>0</v>
      </c>
      <c r="E331" s="56">
        <f t="shared" si="112"/>
        <v>0</v>
      </c>
      <c r="F331" s="56">
        <f t="shared" ca="1" si="113"/>
        <v>0</v>
      </c>
      <c r="G331" s="68">
        <f>VLOOKUP($A331,[0]!Table,MATCH(G$4,[0]!Curves,0))</f>
        <v>0</v>
      </c>
      <c r="H331" s="69">
        <f t="shared" si="114"/>
        <v>0</v>
      </c>
      <c r="I331" s="68">
        <f t="shared" si="115"/>
        <v>0</v>
      </c>
      <c r="J331" s="68">
        <v>0</v>
      </c>
      <c r="K331" s="69">
        <f t="shared" si="116"/>
        <v>0</v>
      </c>
      <c r="L331" s="85">
        <f t="shared" si="117"/>
        <v>0</v>
      </c>
      <c r="M331" s="68" t="e">
        <f>VLOOKUP($A331,[0]!Table,MATCH(M$4,[0]!Curves,0))</f>
        <v>#N/A</v>
      </c>
      <c r="N331" s="69" t="e">
        <f t="shared" si="118"/>
        <v>#N/A</v>
      </c>
      <c r="O331" s="85" t="e">
        <f t="shared" si="119"/>
        <v>#N/A</v>
      </c>
      <c r="P331" s="60"/>
      <c r="Q331" s="85">
        <f t="shared" si="120"/>
        <v>0</v>
      </c>
      <c r="R331" s="85">
        <f t="shared" si="121"/>
        <v>0</v>
      </c>
      <c r="S331" s="85">
        <f>Summary!E331</f>
        <v>0</v>
      </c>
      <c r="T331" s="70"/>
      <c r="U331" s="22">
        <f t="shared" si="122"/>
        <v>30</v>
      </c>
      <c r="V331" s="71">
        <f t="shared" si="123"/>
        <v>46844</v>
      </c>
      <c r="W331" s="22">
        <f t="shared" ca="1" si="124"/>
        <v>9782</v>
      </c>
      <c r="X331" s="68">
        <f>VLOOKUP($A331,[0]!Table,MATCH(X$4,[0]!Curves,0))</f>
        <v>6.61274189459298E-2</v>
      </c>
      <c r="Y331" s="72">
        <f t="shared" ca="1" si="125"/>
        <v>0.17510777544818751</v>
      </c>
      <c r="Z331" s="22">
        <f t="shared" si="126"/>
        <v>0</v>
      </c>
      <c r="AA331" s="22">
        <f t="shared" si="127"/>
        <v>0</v>
      </c>
      <c r="AB331" s="73"/>
      <c r="AC331" s="62">
        <f t="shared" ca="1" si="128"/>
        <v>0</v>
      </c>
      <c r="AE331" s="62">
        <f t="shared" ref="AE331:AE369" ca="1" si="130">Q331*F331</f>
        <v>0</v>
      </c>
      <c r="AF331" s="62">
        <f t="shared" ref="AF331:AF369" ca="1" si="131">R331*$F331</f>
        <v>0</v>
      </c>
      <c r="AG331" s="62">
        <f t="shared" ref="AG331:AG369" ca="1" si="132">S331*$F331</f>
        <v>0</v>
      </c>
    </row>
    <row r="332" spans="1:33" ht="12" customHeight="1">
      <c r="A332" s="65">
        <f t="shared" si="129"/>
        <v>46874</v>
      </c>
      <c r="B332" s="66">
        <f>Summary!D332</f>
        <v>0</v>
      </c>
      <c r="C332" s="74"/>
      <c r="D332" s="67">
        <f t="shared" si="111"/>
        <v>0</v>
      </c>
      <c r="E332" s="56">
        <f t="shared" si="112"/>
        <v>0</v>
      </c>
      <c r="F332" s="56">
        <f t="shared" ca="1" si="113"/>
        <v>0</v>
      </c>
      <c r="G332" s="68">
        <f>VLOOKUP($A332,[0]!Table,MATCH(G$4,[0]!Curves,0))</f>
        <v>0</v>
      </c>
      <c r="H332" s="69">
        <f t="shared" si="114"/>
        <v>0</v>
      </c>
      <c r="I332" s="68">
        <f t="shared" si="115"/>
        <v>0</v>
      </c>
      <c r="J332" s="68">
        <v>0</v>
      </c>
      <c r="K332" s="69">
        <f t="shared" si="116"/>
        <v>0</v>
      </c>
      <c r="L332" s="85">
        <f t="shared" si="117"/>
        <v>0</v>
      </c>
      <c r="M332" s="68" t="e">
        <f>VLOOKUP($A332,[0]!Table,MATCH(M$4,[0]!Curves,0))</f>
        <v>#N/A</v>
      </c>
      <c r="N332" s="69" t="e">
        <f t="shared" si="118"/>
        <v>#N/A</v>
      </c>
      <c r="O332" s="85" t="e">
        <f t="shared" si="119"/>
        <v>#N/A</v>
      </c>
      <c r="P332" s="60"/>
      <c r="Q332" s="85">
        <f t="shared" si="120"/>
        <v>0</v>
      </c>
      <c r="R332" s="85">
        <f t="shared" si="121"/>
        <v>0</v>
      </c>
      <c r="S332" s="85">
        <f>Summary!E332</f>
        <v>0</v>
      </c>
      <c r="T332" s="70"/>
      <c r="U332" s="22">
        <f t="shared" si="122"/>
        <v>31</v>
      </c>
      <c r="V332" s="71">
        <f t="shared" si="123"/>
        <v>46874</v>
      </c>
      <c r="W332" s="22">
        <f t="shared" ca="1" si="124"/>
        <v>9812</v>
      </c>
      <c r="X332" s="68">
        <f>VLOOKUP($A332,[0]!Table,MATCH(X$4,[0]!Curves,0))</f>
        <v>6.6121377489890804E-2</v>
      </c>
      <c r="Y332" s="72">
        <f t="shared" ca="1" si="125"/>
        <v>0.17420193913818224</v>
      </c>
      <c r="Z332" s="22">
        <f t="shared" si="126"/>
        <v>0</v>
      </c>
      <c r="AA332" s="22">
        <f t="shared" si="127"/>
        <v>0</v>
      </c>
      <c r="AB332" s="73"/>
      <c r="AC332" s="62">
        <f t="shared" ca="1" si="128"/>
        <v>0</v>
      </c>
      <c r="AE332" s="62">
        <f t="shared" ca="1" si="130"/>
        <v>0</v>
      </c>
      <c r="AF332" s="62">
        <f t="shared" ca="1" si="131"/>
        <v>0</v>
      </c>
      <c r="AG332" s="62">
        <f t="shared" ca="1" si="132"/>
        <v>0</v>
      </c>
    </row>
    <row r="333" spans="1:33" ht="12" customHeight="1">
      <c r="A333" s="65">
        <f t="shared" si="129"/>
        <v>46905</v>
      </c>
      <c r="B333" s="66">
        <f>Summary!D333</f>
        <v>0</v>
      </c>
      <c r="C333" s="74"/>
      <c r="D333" s="67">
        <f t="shared" si="111"/>
        <v>0</v>
      </c>
      <c r="E333" s="56">
        <f t="shared" si="112"/>
        <v>0</v>
      </c>
      <c r="F333" s="56">
        <f t="shared" ca="1" si="113"/>
        <v>0</v>
      </c>
      <c r="G333" s="68">
        <f>VLOOKUP($A333,[0]!Table,MATCH(G$4,[0]!Curves,0))</f>
        <v>0</v>
      </c>
      <c r="H333" s="69">
        <f t="shared" si="114"/>
        <v>0</v>
      </c>
      <c r="I333" s="68">
        <f t="shared" si="115"/>
        <v>0</v>
      </c>
      <c r="J333" s="68">
        <v>0</v>
      </c>
      <c r="K333" s="69">
        <f t="shared" si="116"/>
        <v>0</v>
      </c>
      <c r="L333" s="85">
        <f t="shared" si="117"/>
        <v>0</v>
      </c>
      <c r="M333" s="68" t="e">
        <f>VLOOKUP($A333,[0]!Table,MATCH(M$4,[0]!Curves,0))</f>
        <v>#N/A</v>
      </c>
      <c r="N333" s="69" t="e">
        <f t="shared" si="118"/>
        <v>#N/A</v>
      </c>
      <c r="O333" s="85" t="e">
        <f t="shared" si="119"/>
        <v>#N/A</v>
      </c>
      <c r="P333" s="60"/>
      <c r="Q333" s="85">
        <f t="shared" si="120"/>
        <v>0</v>
      </c>
      <c r="R333" s="85">
        <f t="shared" si="121"/>
        <v>0</v>
      </c>
      <c r="S333" s="85">
        <f>Summary!E333</f>
        <v>0</v>
      </c>
      <c r="T333" s="70"/>
      <c r="U333" s="22">
        <f t="shared" si="122"/>
        <v>30</v>
      </c>
      <c r="V333" s="71">
        <f t="shared" si="123"/>
        <v>46905</v>
      </c>
      <c r="W333" s="22">
        <f t="shared" ca="1" si="124"/>
        <v>9843</v>
      </c>
      <c r="X333" s="68">
        <f>VLOOKUP($A333,[0]!Table,MATCH(X$4,[0]!Curves,0))</f>
        <v>6.6115134651997504E-2</v>
      </c>
      <c r="Y333" s="72">
        <f t="shared" ca="1" si="125"/>
        <v>0.17327100576691656</v>
      </c>
      <c r="Z333" s="22">
        <f t="shared" si="126"/>
        <v>0</v>
      </c>
      <c r="AA333" s="22">
        <f t="shared" si="127"/>
        <v>0</v>
      </c>
      <c r="AB333" s="73"/>
      <c r="AC333" s="62">
        <f t="shared" ca="1" si="128"/>
        <v>0</v>
      </c>
      <c r="AE333" s="62">
        <f t="shared" ca="1" si="130"/>
        <v>0</v>
      </c>
      <c r="AF333" s="62">
        <f t="shared" ca="1" si="131"/>
        <v>0</v>
      </c>
      <c r="AG333" s="62">
        <f t="shared" ca="1" si="132"/>
        <v>0</v>
      </c>
    </row>
    <row r="334" spans="1:33" ht="12" customHeight="1">
      <c r="A334" s="65">
        <f t="shared" si="129"/>
        <v>46935</v>
      </c>
      <c r="B334" s="66">
        <f>Summary!D334</f>
        <v>0</v>
      </c>
      <c r="C334" s="74"/>
      <c r="D334" s="67">
        <f t="shared" si="111"/>
        <v>0</v>
      </c>
      <c r="E334" s="56">
        <f t="shared" si="112"/>
        <v>0</v>
      </c>
      <c r="F334" s="56">
        <f t="shared" ca="1" si="113"/>
        <v>0</v>
      </c>
      <c r="G334" s="68">
        <f>VLOOKUP($A334,[0]!Table,MATCH(G$4,[0]!Curves,0))</f>
        <v>0</v>
      </c>
      <c r="H334" s="69">
        <f t="shared" si="114"/>
        <v>0</v>
      </c>
      <c r="I334" s="68">
        <f t="shared" si="115"/>
        <v>0</v>
      </c>
      <c r="J334" s="68">
        <v>0</v>
      </c>
      <c r="K334" s="69">
        <f t="shared" si="116"/>
        <v>0</v>
      </c>
      <c r="L334" s="85">
        <f t="shared" si="117"/>
        <v>0</v>
      </c>
      <c r="M334" s="68" t="e">
        <f>VLOOKUP($A334,[0]!Table,MATCH(M$4,[0]!Curves,0))</f>
        <v>#N/A</v>
      </c>
      <c r="N334" s="69" t="e">
        <f t="shared" si="118"/>
        <v>#N/A</v>
      </c>
      <c r="O334" s="85" t="e">
        <f t="shared" si="119"/>
        <v>#N/A</v>
      </c>
      <c r="P334" s="60"/>
      <c r="Q334" s="85">
        <f t="shared" si="120"/>
        <v>0</v>
      </c>
      <c r="R334" s="85">
        <f t="shared" si="121"/>
        <v>0</v>
      </c>
      <c r="S334" s="85">
        <f>Summary!E334</f>
        <v>0</v>
      </c>
      <c r="T334" s="70"/>
      <c r="U334" s="22">
        <f t="shared" si="122"/>
        <v>31</v>
      </c>
      <c r="V334" s="71">
        <f t="shared" si="123"/>
        <v>46935</v>
      </c>
      <c r="W334" s="22">
        <f t="shared" ca="1" si="124"/>
        <v>9873</v>
      </c>
      <c r="X334" s="68">
        <f>VLOOKUP($A334,[0]!Table,MATCH(X$4,[0]!Curves,0))</f>
        <v>6.6109093195984195E-2</v>
      </c>
      <c r="Y334" s="72">
        <f t="shared" ca="1" si="125"/>
        <v>0.17237500798037866</v>
      </c>
      <c r="Z334" s="22">
        <f t="shared" si="126"/>
        <v>0</v>
      </c>
      <c r="AA334" s="22">
        <f t="shared" si="127"/>
        <v>0</v>
      </c>
      <c r="AB334" s="73"/>
      <c r="AC334" s="62">
        <f t="shared" ca="1" si="128"/>
        <v>0</v>
      </c>
      <c r="AE334" s="62">
        <f t="shared" ca="1" si="130"/>
        <v>0</v>
      </c>
      <c r="AF334" s="62">
        <f t="shared" ca="1" si="131"/>
        <v>0</v>
      </c>
      <c r="AG334" s="62">
        <f t="shared" ca="1" si="132"/>
        <v>0</v>
      </c>
    </row>
    <row r="335" spans="1:33" ht="12" customHeight="1">
      <c r="A335" s="65">
        <f t="shared" si="129"/>
        <v>46966</v>
      </c>
      <c r="B335" s="66">
        <f>Summary!D335</f>
        <v>0</v>
      </c>
      <c r="C335" s="74"/>
      <c r="D335" s="67">
        <f t="shared" si="111"/>
        <v>0</v>
      </c>
      <c r="E335" s="56">
        <f t="shared" si="112"/>
        <v>0</v>
      </c>
      <c r="F335" s="56">
        <f t="shared" ca="1" si="113"/>
        <v>0</v>
      </c>
      <c r="G335" s="68">
        <f>VLOOKUP($A335,[0]!Table,MATCH(G$4,[0]!Curves,0))</f>
        <v>0</v>
      </c>
      <c r="H335" s="69">
        <f t="shared" si="114"/>
        <v>0</v>
      </c>
      <c r="I335" s="68">
        <f t="shared" si="115"/>
        <v>0</v>
      </c>
      <c r="J335" s="68">
        <v>0</v>
      </c>
      <c r="K335" s="69">
        <f t="shared" si="116"/>
        <v>0</v>
      </c>
      <c r="L335" s="85">
        <f t="shared" si="117"/>
        <v>0</v>
      </c>
      <c r="M335" s="68" t="e">
        <f>VLOOKUP($A335,[0]!Table,MATCH(M$4,[0]!Curves,0))</f>
        <v>#N/A</v>
      </c>
      <c r="N335" s="69" t="e">
        <f t="shared" si="118"/>
        <v>#N/A</v>
      </c>
      <c r="O335" s="85" t="e">
        <f t="shared" si="119"/>
        <v>#N/A</v>
      </c>
      <c r="P335" s="60"/>
      <c r="Q335" s="85">
        <f t="shared" si="120"/>
        <v>0</v>
      </c>
      <c r="R335" s="85">
        <f t="shared" si="121"/>
        <v>0</v>
      </c>
      <c r="S335" s="85">
        <f>Summary!E335</f>
        <v>0</v>
      </c>
      <c r="T335" s="70"/>
      <c r="U335" s="22">
        <f t="shared" si="122"/>
        <v>31</v>
      </c>
      <c r="V335" s="71">
        <f t="shared" si="123"/>
        <v>46966</v>
      </c>
      <c r="W335" s="22">
        <f t="shared" ca="1" si="124"/>
        <v>9904</v>
      </c>
      <c r="X335" s="68">
        <f>VLOOKUP($A335,[0]!Table,MATCH(X$4,[0]!Curves,0))</f>
        <v>6.6102850358115806E-2</v>
      </c>
      <c r="Y335" s="72">
        <f t="shared" ca="1" si="125"/>
        <v>0.17145418395572642</v>
      </c>
      <c r="Z335" s="22">
        <f t="shared" si="126"/>
        <v>0</v>
      </c>
      <c r="AA335" s="22">
        <f t="shared" si="127"/>
        <v>0</v>
      </c>
      <c r="AB335" s="73"/>
      <c r="AC335" s="62">
        <f t="shared" ca="1" si="128"/>
        <v>0</v>
      </c>
      <c r="AE335" s="62">
        <f t="shared" ca="1" si="130"/>
        <v>0</v>
      </c>
      <c r="AF335" s="62">
        <f t="shared" ca="1" si="131"/>
        <v>0</v>
      </c>
      <c r="AG335" s="62">
        <f t="shared" ca="1" si="132"/>
        <v>0</v>
      </c>
    </row>
    <row r="336" spans="1:33" ht="12" customHeight="1">
      <c r="A336" s="65">
        <f t="shared" si="129"/>
        <v>46997</v>
      </c>
      <c r="B336" s="66">
        <f>Summary!D336</f>
        <v>0</v>
      </c>
      <c r="C336" s="74"/>
      <c r="D336" s="67">
        <f t="shared" si="111"/>
        <v>0</v>
      </c>
      <c r="E336" s="56">
        <f t="shared" si="112"/>
        <v>0</v>
      </c>
      <c r="F336" s="56">
        <f t="shared" ca="1" si="113"/>
        <v>0</v>
      </c>
      <c r="G336" s="68">
        <f>VLOOKUP($A336,[0]!Table,MATCH(G$4,[0]!Curves,0))</f>
        <v>0</v>
      </c>
      <c r="H336" s="69">
        <f t="shared" si="114"/>
        <v>0</v>
      </c>
      <c r="I336" s="68">
        <f t="shared" si="115"/>
        <v>0</v>
      </c>
      <c r="J336" s="68">
        <v>0</v>
      </c>
      <c r="K336" s="69">
        <f t="shared" si="116"/>
        <v>0</v>
      </c>
      <c r="L336" s="85">
        <f t="shared" si="117"/>
        <v>0</v>
      </c>
      <c r="M336" s="68" t="e">
        <f>VLOOKUP($A336,[0]!Table,MATCH(M$4,[0]!Curves,0))</f>
        <v>#N/A</v>
      </c>
      <c r="N336" s="69" t="e">
        <f t="shared" si="118"/>
        <v>#N/A</v>
      </c>
      <c r="O336" s="85" t="e">
        <f t="shared" si="119"/>
        <v>#N/A</v>
      </c>
      <c r="P336" s="60"/>
      <c r="Q336" s="85">
        <f t="shared" si="120"/>
        <v>0</v>
      </c>
      <c r="R336" s="85">
        <f t="shared" si="121"/>
        <v>0</v>
      </c>
      <c r="S336" s="85">
        <f>Summary!E336</f>
        <v>0</v>
      </c>
      <c r="T336" s="70"/>
      <c r="U336" s="22">
        <f t="shared" si="122"/>
        <v>30</v>
      </c>
      <c r="V336" s="71">
        <f t="shared" si="123"/>
        <v>46997</v>
      </c>
      <c r="W336" s="22">
        <f t="shared" ca="1" si="124"/>
        <v>9935</v>
      </c>
      <c r="X336" s="68">
        <f>VLOOKUP($A336,[0]!Table,MATCH(X$4,[0]!Curves,0))</f>
        <v>6.6096607520260697E-2</v>
      </c>
      <c r="Y336" s="72">
        <f t="shared" ca="1" si="125"/>
        <v>0.1705384539777407</v>
      </c>
      <c r="Z336" s="22">
        <f t="shared" si="126"/>
        <v>0</v>
      </c>
      <c r="AA336" s="22">
        <f t="shared" si="127"/>
        <v>0</v>
      </c>
      <c r="AB336" s="73"/>
      <c r="AC336" s="62">
        <f t="shared" ca="1" si="128"/>
        <v>0</v>
      </c>
      <c r="AE336" s="62">
        <f t="shared" ca="1" si="130"/>
        <v>0</v>
      </c>
      <c r="AF336" s="62">
        <f t="shared" ca="1" si="131"/>
        <v>0</v>
      </c>
      <c r="AG336" s="62">
        <f t="shared" ca="1" si="132"/>
        <v>0</v>
      </c>
    </row>
    <row r="337" spans="1:33" ht="12" customHeight="1">
      <c r="A337" s="65">
        <f t="shared" si="129"/>
        <v>47027</v>
      </c>
      <c r="B337" s="66">
        <f>Summary!D337</f>
        <v>0</v>
      </c>
      <c r="C337" s="74"/>
      <c r="D337" s="67">
        <f t="shared" si="111"/>
        <v>0</v>
      </c>
      <c r="E337" s="56">
        <f t="shared" si="112"/>
        <v>0</v>
      </c>
      <c r="F337" s="56">
        <f t="shared" ca="1" si="113"/>
        <v>0</v>
      </c>
      <c r="G337" s="68">
        <f>VLOOKUP($A337,[0]!Table,MATCH(G$4,[0]!Curves,0))</f>
        <v>0</v>
      </c>
      <c r="H337" s="69">
        <f t="shared" si="114"/>
        <v>0</v>
      </c>
      <c r="I337" s="68">
        <f t="shared" si="115"/>
        <v>0</v>
      </c>
      <c r="J337" s="68">
        <v>0</v>
      </c>
      <c r="K337" s="69">
        <f t="shared" si="116"/>
        <v>0</v>
      </c>
      <c r="L337" s="85">
        <f t="shared" si="117"/>
        <v>0</v>
      </c>
      <c r="M337" s="68" t="e">
        <f>VLOOKUP($A337,[0]!Table,MATCH(M$4,[0]!Curves,0))</f>
        <v>#N/A</v>
      </c>
      <c r="N337" s="69" t="e">
        <f t="shared" si="118"/>
        <v>#N/A</v>
      </c>
      <c r="O337" s="85" t="e">
        <f t="shared" si="119"/>
        <v>#N/A</v>
      </c>
      <c r="P337" s="60"/>
      <c r="Q337" s="85">
        <f t="shared" si="120"/>
        <v>0</v>
      </c>
      <c r="R337" s="85">
        <f t="shared" si="121"/>
        <v>0</v>
      </c>
      <c r="S337" s="85">
        <f>Summary!E337</f>
        <v>0</v>
      </c>
      <c r="T337" s="70"/>
      <c r="U337" s="22">
        <f t="shared" si="122"/>
        <v>31</v>
      </c>
      <c r="V337" s="71">
        <f t="shared" si="123"/>
        <v>47027</v>
      </c>
      <c r="W337" s="22">
        <f t="shared" ca="1" si="124"/>
        <v>9965</v>
      </c>
      <c r="X337" s="68">
        <f>VLOOKUP($A337,[0]!Table,MATCH(X$4,[0]!Curves,0))</f>
        <v>6.6090566064283901E-2</v>
      </c>
      <c r="Y337" s="72">
        <f t="shared" ca="1" si="125"/>
        <v>0.16965708649492767</v>
      </c>
      <c r="Z337" s="22">
        <f t="shared" si="126"/>
        <v>0</v>
      </c>
      <c r="AA337" s="22">
        <f t="shared" si="127"/>
        <v>0</v>
      </c>
      <c r="AB337" s="73"/>
      <c r="AC337" s="62">
        <f t="shared" ca="1" si="128"/>
        <v>0</v>
      </c>
      <c r="AE337" s="62">
        <f t="shared" ca="1" si="130"/>
        <v>0</v>
      </c>
      <c r="AF337" s="62">
        <f t="shared" ca="1" si="131"/>
        <v>0</v>
      </c>
      <c r="AG337" s="62">
        <f t="shared" ca="1" si="132"/>
        <v>0</v>
      </c>
    </row>
    <row r="338" spans="1:33" ht="12" customHeight="1">
      <c r="A338" s="65">
        <f t="shared" si="129"/>
        <v>47058</v>
      </c>
      <c r="B338" s="66">
        <f>Summary!D338</f>
        <v>0</v>
      </c>
      <c r="C338" s="74"/>
      <c r="D338" s="67">
        <f t="shared" si="111"/>
        <v>0</v>
      </c>
      <c r="E338" s="56">
        <f t="shared" si="112"/>
        <v>0</v>
      </c>
      <c r="F338" s="56">
        <f t="shared" ca="1" si="113"/>
        <v>0</v>
      </c>
      <c r="G338" s="68">
        <f>VLOOKUP($A338,[0]!Table,MATCH(G$4,[0]!Curves,0))</f>
        <v>0</v>
      </c>
      <c r="H338" s="69">
        <f t="shared" si="114"/>
        <v>0</v>
      </c>
      <c r="I338" s="68">
        <f t="shared" si="115"/>
        <v>0</v>
      </c>
      <c r="J338" s="68">
        <v>0</v>
      </c>
      <c r="K338" s="69">
        <f t="shared" si="116"/>
        <v>0</v>
      </c>
      <c r="L338" s="85">
        <f t="shared" si="117"/>
        <v>0</v>
      </c>
      <c r="M338" s="68" t="e">
        <f>VLOOKUP($A338,[0]!Table,MATCH(M$4,[0]!Curves,0))</f>
        <v>#N/A</v>
      </c>
      <c r="N338" s="69" t="e">
        <f t="shared" si="118"/>
        <v>#N/A</v>
      </c>
      <c r="O338" s="85" t="e">
        <f t="shared" si="119"/>
        <v>#N/A</v>
      </c>
      <c r="P338" s="60"/>
      <c r="Q338" s="85">
        <f t="shared" si="120"/>
        <v>0</v>
      </c>
      <c r="R338" s="85">
        <f t="shared" si="121"/>
        <v>0</v>
      </c>
      <c r="S338" s="85">
        <f>Summary!E338</f>
        <v>0</v>
      </c>
      <c r="T338" s="70"/>
      <c r="U338" s="22">
        <f t="shared" si="122"/>
        <v>30</v>
      </c>
      <c r="V338" s="71">
        <f t="shared" si="123"/>
        <v>47058</v>
      </c>
      <c r="W338" s="22">
        <f t="shared" ca="1" si="124"/>
        <v>9996</v>
      </c>
      <c r="X338" s="68">
        <f>VLOOKUP($A338,[0]!Table,MATCH(X$4,[0]!Curves,0))</f>
        <v>6.6084323226454106E-2</v>
      </c>
      <c r="Y338" s="72">
        <f t="shared" ca="1" si="125"/>
        <v>0.16875129553450366</v>
      </c>
      <c r="Z338" s="22">
        <f t="shared" si="126"/>
        <v>0</v>
      </c>
      <c r="AA338" s="22">
        <f t="shared" si="127"/>
        <v>0</v>
      </c>
      <c r="AB338" s="73"/>
      <c r="AC338" s="62">
        <f t="shared" ca="1" si="128"/>
        <v>0</v>
      </c>
      <c r="AE338" s="62">
        <f t="shared" ca="1" si="130"/>
        <v>0</v>
      </c>
      <c r="AF338" s="62">
        <f t="shared" ca="1" si="131"/>
        <v>0</v>
      </c>
      <c r="AG338" s="62">
        <f t="shared" ca="1" si="132"/>
        <v>0</v>
      </c>
    </row>
    <row r="339" spans="1:33" ht="12" customHeight="1">
      <c r="A339" s="65">
        <f t="shared" si="129"/>
        <v>47088</v>
      </c>
      <c r="B339" s="66">
        <f>Summary!D339</f>
        <v>0</v>
      </c>
      <c r="C339" s="74"/>
      <c r="D339" s="67">
        <f t="shared" si="111"/>
        <v>0</v>
      </c>
      <c r="E339" s="56">
        <f t="shared" si="112"/>
        <v>0</v>
      </c>
      <c r="F339" s="56">
        <f t="shared" ca="1" si="113"/>
        <v>0</v>
      </c>
      <c r="G339" s="68">
        <f>VLOOKUP($A339,[0]!Table,MATCH(G$4,[0]!Curves,0))</f>
        <v>0</v>
      </c>
      <c r="H339" s="69">
        <f t="shared" si="114"/>
        <v>0</v>
      </c>
      <c r="I339" s="68">
        <f t="shared" si="115"/>
        <v>0</v>
      </c>
      <c r="J339" s="68">
        <v>0</v>
      </c>
      <c r="K339" s="69">
        <f t="shared" si="116"/>
        <v>0</v>
      </c>
      <c r="L339" s="85">
        <f t="shared" si="117"/>
        <v>0</v>
      </c>
      <c r="M339" s="68" t="e">
        <f>VLOOKUP($A339,[0]!Table,MATCH(M$4,[0]!Curves,0))</f>
        <v>#N/A</v>
      </c>
      <c r="N339" s="69" t="e">
        <f t="shared" si="118"/>
        <v>#N/A</v>
      </c>
      <c r="O339" s="85" t="e">
        <f t="shared" si="119"/>
        <v>#N/A</v>
      </c>
      <c r="P339" s="60"/>
      <c r="Q339" s="85">
        <f t="shared" si="120"/>
        <v>0</v>
      </c>
      <c r="R339" s="85">
        <f t="shared" si="121"/>
        <v>0</v>
      </c>
      <c r="S339" s="85">
        <f>Summary!E339</f>
        <v>0</v>
      </c>
      <c r="T339" s="70"/>
      <c r="U339" s="22">
        <f t="shared" si="122"/>
        <v>31</v>
      </c>
      <c r="V339" s="71">
        <f t="shared" si="123"/>
        <v>47088</v>
      </c>
      <c r="W339" s="22">
        <f t="shared" ca="1" si="124"/>
        <v>10026</v>
      </c>
      <c r="X339" s="68">
        <f>VLOOKUP($A339,[0]!Table,MATCH(X$4,[0]!Curves,0))</f>
        <v>6.6078281770502095E-2</v>
      </c>
      <c r="Y339" s="72">
        <f t="shared" ca="1" si="125"/>
        <v>0.16787949244180639</v>
      </c>
      <c r="Z339" s="22">
        <f t="shared" si="126"/>
        <v>0</v>
      </c>
      <c r="AA339" s="22">
        <f t="shared" si="127"/>
        <v>0</v>
      </c>
      <c r="AB339" s="73"/>
      <c r="AC339" s="62">
        <f t="shared" ca="1" si="128"/>
        <v>0</v>
      </c>
      <c r="AE339" s="62">
        <f t="shared" ca="1" si="130"/>
        <v>0</v>
      </c>
      <c r="AF339" s="62">
        <f t="shared" ca="1" si="131"/>
        <v>0</v>
      </c>
      <c r="AG339" s="62">
        <f t="shared" ca="1" si="132"/>
        <v>0</v>
      </c>
    </row>
    <row r="340" spans="1:33" ht="12" customHeight="1">
      <c r="A340" s="65">
        <f t="shared" si="129"/>
        <v>47119</v>
      </c>
      <c r="B340" s="66">
        <f>Summary!D340</f>
        <v>0</v>
      </c>
      <c r="C340" s="74"/>
      <c r="D340" s="67">
        <f t="shared" si="111"/>
        <v>0</v>
      </c>
      <c r="E340" s="56">
        <f t="shared" si="112"/>
        <v>0</v>
      </c>
      <c r="F340" s="56">
        <f t="shared" ca="1" si="113"/>
        <v>0</v>
      </c>
      <c r="G340" s="68">
        <f>VLOOKUP($A340,[0]!Table,MATCH(G$4,[0]!Curves,0))</f>
        <v>0</v>
      </c>
      <c r="H340" s="69">
        <f t="shared" si="114"/>
        <v>0</v>
      </c>
      <c r="I340" s="68">
        <f t="shared" si="115"/>
        <v>0</v>
      </c>
      <c r="J340" s="68">
        <v>0</v>
      </c>
      <c r="K340" s="69">
        <f t="shared" si="116"/>
        <v>0</v>
      </c>
      <c r="L340" s="85">
        <f t="shared" si="117"/>
        <v>0</v>
      </c>
      <c r="M340" s="68" t="e">
        <f>VLOOKUP($A340,[0]!Table,MATCH(M$4,[0]!Curves,0))</f>
        <v>#N/A</v>
      </c>
      <c r="N340" s="69" t="e">
        <f t="shared" si="118"/>
        <v>#N/A</v>
      </c>
      <c r="O340" s="85" t="e">
        <f t="shared" si="119"/>
        <v>#N/A</v>
      </c>
      <c r="P340" s="60"/>
      <c r="Q340" s="85">
        <f t="shared" si="120"/>
        <v>0</v>
      </c>
      <c r="R340" s="85">
        <f t="shared" si="121"/>
        <v>0</v>
      </c>
      <c r="S340" s="85">
        <f>Summary!E340</f>
        <v>0</v>
      </c>
      <c r="T340" s="70"/>
      <c r="U340" s="22">
        <f t="shared" si="122"/>
        <v>31</v>
      </c>
      <c r="V340" s="71">
        <f t="shared" si="123"/>
        <v>47119</v>
      </c>
      <c r="W340" s="22">
        <f t="shared" ca="1" si="124"/>
        <v>10057</v>
      </c>
      <c r="X340" s="68">
        <f>VLOOKUP($A340,[0]!Table,MATCH(X$4,[0]!Curves,0))</f>
        <v>6.6072038932697599E-2</v>
      </c>
      <c r="Y340" s="72">
        <f t="shared" ca="1" si="125"/>
        <v>0.16698352919437259</v>
      </c>
      <c r="Z340" s="22">
        <f t="shared" si="126"/>
        <v>0</v>
      </c>
      <c r="AA340" s="22">
        <f t="shared" si="127"/>
        <v>0</v>
      </c>
      <c r="AB340" s="73"/>
      <c r="AC340" s="62">
        <f t="shared" ca="1" si="128"/>
        <v>0</v>
      </c>
      <c r="AE340" s="62">
        <f t="shared" ca="1" si="130"/>
        <v>0</v>
      </c>
      <c r="AF340" s="62">
        <f t="shared" ca="1" si="131"/>
        <v>0</v>
      </c>
      <c r="AG340" s="62">
        <f t="shared" ca="1" si="132"/>
        <v>0</v>
      </c>
    </row>
    <row r="341" spans="1:33" ht="12" customHeight="1">
      <c r="A341" s="65">
        <f t="shared" si="129"/>
        <v>47150</v>
      </c>
      <c r="B341" s="66">
        <f>Summary!D341</f>
        <v>0</v>
      </c>
      <c r="C341" s="74"/>
      <c r="D341" s="67">
        <f t="shared" si="111"/>
        <v>0</v>
      </c>
      <c r="E341" s="56">
        <f t="shared" si="112"/>
        <v>0</v>
      </c>
      <c r="F341" s="56">
        <f t="shared" ca="1" si="113"/>
        <v>0</v>
      </c>
      <c r="G341" s="68">
        <f>VLOOKUP($A341,[0]!Table,MATCH(G$4,[0]!Curves,0))</f>
        <v>0</v>
      </c>
      <c r="H341" s="69">
        <f t="shared" si="114"/>
        <v>0</v>
      </c>
      <c r="I341" s="68">
        <f t="shared" si="115"/>
        <v>0</v>
      </c>
      <c r="J341" s="68">
        <v>0</v>
      </c>
      <c r="K341" s="69">
        <f t="shared" si="116"/>
        <v>0</v>
      </c>
      <c r="L341" s="85">
        <f t="shared" si="117"/>
        <v>0</v>
      </c>
      <c r="M341" s="68" t="e">
        <f>VLOOKUP($A341,[0]!Table,MATCH(M$4,[0]!Curves,0))</f>
        <v>#N/A</v>
      </c>
      <c r="N341" s="69" t="e">
        <f t="shared" si="118"/>
        <v>#N/A</v>
      </c>
      <c r="O341" s="85" t="e">
        <f t="shared" si="119"/>
        <v>#N/A</v>
      </c>
      <c r="P341" s="60"/>
      <c r="Q341" s="85">
        <f t="shared" si="120"/>
        <v>0</v>
      </c>
      <c r="R341" s="85">
        <f t="shared" si="121"/>
        <v>0</v>
      </c>
      <c r="S341" s="85">
        <f>Summary!E341</f>
        <v>0</v>
      </c>
      <c r="T341" s="70"/>
      <c r="U341" s="22">
        <f t="shared" si="122"/>
        <v>28</v>
      </c>
      <c r="V341" s="71">
        <f t="shared" si="123"/>
        <v>47150</v>
      </c>
      <c r="W341" s="22">
        <f t="shared" ca="1" si="124"/>
        <v>10088</v>
      </c>
      <c r="X341" s="68">
        <f>VLOOKUP($A341,[0]!Table,MATCH(X$4,[0]!Curves,0))</f>
        <v>6.6065796094906495E-2</v>
      </c>
      <c r="Y341" s="72">
        <f t="shared" ca="1" si="125"/>
        <v>0.16609251811470468</v>
      </c>
      <c r="Z341" s="22">
        <f t="shared" si="126"/>
        <v>0</v>
      </c>
      <c r="AA341" s="22">
        <f t="shared" si="127"/>
        <v>0</v>
      </c>
      <c r="AB341" s="73"/>
      <c r="AC341" s="62">
        <f t="shared" ca="1" si="128"/>
        <v>0</v>
      </c>
      <c r="AE341" s="62">
        <f t="shared" ca="1" si="130"/>
        <v>0</v>
      </c>
      <c r="AF341" s="62">
        <f t="shared" ca="1" si="131"/>
        <v>0</v>
      </c>
      <c r="AG341" s="62">
        <f t="shared" ca="1" si="132"/>
        <v>0</v>
      </c>
    </row>
    <row r="342" spans="1:33" ht="12" customHeight="1">
      <c r="A342" s="65">
        <f t="shared" si="129"/>
        <v>47178</v>
      </c>
      <c r="B342" s="66">
        <f>Summary!D342</f>
        <v>0</v>
      </c>
      <c r="C342" s="74"/>
      <c r="D342" s="67">
        <f t="shared" si="111"/>
        <v>0</v>
      </c>
      <c r="E342" s="56">
        <f t="shared" si="112"/>
        <v>0</v>
      </c>
      <c r="F342" s="56">
        <f t="shared" ca="1" si="113"/>
        <v>0</v>
      </c>
      <c r="G342" s="68">
        <f>VLOOKUP($A342,[0]!Table,MATCH(G$4,[0]!Curves,0))</f>
        <v>0</v>
      </c>
      <c r="H342" s="69">
        <f t="shared" si="114"/>
        <v>0</v>
      </c>
      <c r="I342" s="68">
        <f t="shared" si="115"/>
        <v>0</v>
      </c>
      <c r="J342" s="68">
        <v>0</v>
      </c>
      <c r="K342" s="69">
        <f t="shared" si="116"/>
        <v>0</v>
      </c>
      <c r="L342" s="85">
        <f t="shared" si="117"/>
        <v>0</v>
      </c>
      <c r="M342" s="68" t="e">
        <f>VLOOKUP($A342,[0]!Table,MATCH(M$4,[0]!Curves,0))</f>
        <v>#N/A</v>
      </c>
      <c r="N342" s="69" t="e">
        <f t="shared" si="118"/>
        <v>#N/A</v>
      </c>
      <c r="O342" s="85" t="e">
        <f t="shared" si="119"/>
        <v>#N/A</v>
      </c>
      <c r="P342" s="60"/>
      <c r="Q342" s="85">
        <f t="shared" si="120"/>
        <v>0</v>
      </c>
      <c r="R342" s="85">
        <f t="shared" si="121"/>
        <v>0</v>
      </c>
      <c r="S342" s="85">
        <f>Summary!E342</f>
        <v>0</v>
      </c>
      <c r="T342" s="70"/>
      <c r="U342" s="22">
        <f t="shared" si="122"/>
        <v>31</v>
      </c>
      <c r="V342" s="71">
        <f t="shared" si="123"/>
        <v>47178</v>
      </c>
      <c r="W342" s="22">
        <f t="shared" ca="1" si="124"/>
        <v>10116</v>
      </c>
      <c r="X342" s="68">
        <f>VLOOKUP($A342,[0]!Table,MATCH(X$4,[0]!Curves,0))</f>
        <v>6.6060157402718603E-2</v>
      </c>
      <c r="Y342" s="72">
        <f t="shared" ca="1" si="125"/>
        <v>0.16529196690796089</v>
      </c>
      <c r="Z342" s="22">
        <f t="shared" si="126"/>
        <v>0</v>
      </c>
      <c r="AA342" s="22">
        <f t="shared" si="127"/>
        <v>0</v>
      </c>
      <c r="AB342" s="73"/>
      <c r="AC342" s="62">
        <f t="shared" ca="1" si="128"/>
        <v>0</v>
      </c>
      <c r="AE342" s="62">
        <f t="shared" ca="1" si="130"/>
        <v>0</v>
      </c>
      <c r="AF342" s="62">
        <f t="shared" ca="1" si="131"/>
        <v>0</v>
      </c>
      <c r="AG342" s="62">
        <f t="shared" ca="1" si="132"/>
        <v>0</v>
      </c>
    </row>
    <row r="343" spans="1:33" ht="12" customHeight="1">
      <c r="A343" s="65">
        <f t="shared" si="129"/>
        <v>47209</v>
      </c>
      <c r="B343" s="66">
        <f>Summary!D343</f>
        <v>0</v>
      </c>
      <c r="C343" s="74"/>
      <c r="D343" s="67">
        <f t="shared" si="111"/>
        <v>0</v>
      </c>
      <c r="E343" s="56">
        <f t="shared" si="112"/>
        <v>0</v>
      </c>
      <c r="F343" s="56">
        <f t="shared" ca="1" si="113"/>
        <v>0</v>
      </c>
      <c r="G343" s="68">
        <f>VLOOKUP($A343,[0]!Table,MATCH(G$4,[0]!Curves,0))</f>
        <v>0</v>
      </c>
      <c r="H343" s="69">
        <f t="shared" si="114"/>
        <v>0</v>
      </c>
      <c r="I343" s="68">
        <f t="shared" si="115"/>
        <v>0</v>
      </c>
      <c r="J343" s="68">
        <v>0</v>
      </c>
      <c r="K343" s="69">
        <f t="shared" si="116"/>
        <v>0</v>
      </c>
      <c r="L343" s="85">
        <f t="shared" si="117"/>
        <v>0</v>
      </c>
      <c r="M343" s="68" t="e">
        <f>VLOOKUP($A343,[0]!Table,MATCH(M$4,[0]!Curves,0))</f>
        <v>#N/A</v>
      </c>
      <c r="N343" s="69" t="e">
        <f t="shared" si="118"/>
        <v>#N/A</v>
      </c>
      <c r="O343" s="85" t="e">
        <f t="shared" si="119"/>
        <v>#N/A</v>
      </c>
      <c r="P343" s="60"/>
      <c r="Q343" s="85">
        <f t="shared" si="120"/>
        <v>0</v>
      </c>
      <c r="R343" s="85">
        <f t="shared" si="121"/>
        <v>0</v>
      </c>
      <c r="S343" s="85">
        <f>Summary!E343</f>
        <v>0</v>
      </c>
      <c r="T343" s="70"/>
      <c r="U343" s="22">
        <f t="shared" si="122"/>
        <v>30</v>
      </c>
      <c r="V343" s="71">
        <f t="shared" si="123"/>
        <v>47209</v>
      </c>
      <c r="W343" s="22">
        <f t="shared" ca="1" si="124"/>
        <v>10147</v>
      </c>
      <c r="X343" s="68">
        <f>VLOOKUP($A343,[0]!Table,MATCH(X$4,[0]!Curves,0))</f>
        <v>6.6053914564951896E-2</v>
      </c>
      <c r="Y343" s="72">
        <f t="shared" ca="1" si="125"/>
        <v>0.16441030301862067</v>
      </c>
      <c r="Z343" s="22">
        <f t="shared" si="126"/>
        <v>0</v>
      </c>
      <c r="AA343" s="22">
        <f t="shared" si="127"/>
        <v>0</v>
      </c>
      <c r="AB343" s="73"/>
      <c r="AC343" s="62">
        <f t="shared" ca="1" si="128"/>
        <v>0</v>
      </c>
      <c r="AE343" s="62">
        <f t="shared" ca="1" si="130"/>
        <v>0</v>
      </c>
      <c r="AF343" s="62">
        <f t="shared" ca="1" si="131"/>
        <v>0</v>
      </c>
      <c r="AG343" s="62">
        <f t="shared" ca="1" si="132"/>
        <v>0</v>
      </c>
    </row>
    <row r="344" spans="1:33" ht="12" customHeight="1">
      <c r="A344" s="65">
        <f t="shared" si="129"/>
        <v>47239</v>
      </c>
      <c r="B344" s="66">
        <f>Summary!D344</f>
        <v>0</v>
      </c>
      <c r="C344" s="74"/>
      <c r="D344" s="67">
        <f t="shared" si="111"/>
        <v>0</v>
      </c>
      <c r="E344" s="56">
        <f t="shared" si="112"/>
        <v>0</v>
      </c>
      <c r="F344" s="56">
        <f t="shared" ca="1" si="113"/>
        <v>0</v>
      </c>
      <c r="G344" s="68">
        <f>VLOOKUP($A344,[0]!Table,MATCH(G$4,[0]!Curves,0))</f>
        <v>0</v>
      </c>
      <c r="H344" s="69">
        <f t="shared" si="114"/>
        <v>0</v>
      </c>
      <c r="I344" s="68">
        <f t="shared" si="115"/>
        <v>0</v>
      </c>
      <c r="J344" s="68">
        <v>0</v>
      </c>
      <c r="K344" s="69">
        <f t="shared" si="116"/>
        <v>0</v>
      </c>
      <c r="L344" s="85">
        <f t="shared" si="117"/>
        <v>0</v>
      </c>
      <c r="M344" s="68" t="e">
        <f>VLOOKUP($A344,[0]!Table,MATCH(M$4,[0]!Curves,0))</f>
        <v>#N/A</v>
      </c>
      <c r="N344" s="69" t="e">
        <f t="shared" si="118"/>
        <v>#N/A</v>
      </c>
      <c r="O344" s="85" t="e">
        <f t="shared" si="119"/>
        <v>#N/A</v>
      </c>
      <c r="P344" s="60"/>
      <c r="Q344" s="85">
        <f t="shared" si="120"/>
        <v>0</v>
      </c>
      <c r="R344" s="85">
        <f t="shared" si="121"/>
        <v>0</v>
      </c>
      <c r="S344" s="85">
        <f>Summary!E344</f>
        <v>0</v>
      </c>
      <c r="T344" s="70"/>
      <c r="U344" s="22">
        <f t="shared" si="122"/>
        <v>31</v>
      </c>
      <c r="V344" s="71">
        <f t="shared" si="123"/>
        <v>47239</v>
      </c>
      <c r="W344" s="22">
        <f t="shared" ca="1" si="124"/>
        <v>10177</v>
      </c>
      <c r="X344" s="68">
        <f>VLOOKUP($A344,[0]!Table,MATCH(X$4,[0]!Curves,0))</f>
        <v>6.6047873109060795E-2</v>
      </c>
      <c r="Y344" s="72">
        <f t="shared" ca="1" si="125"/>
        <v>0.16356171765956787</v>
      </c>
      <c r="Z344" s="22">
        <f t="shared" si="126"/>
        <v>0</v>
      </c>
      <c r="AA344" s="22">
        <f t="shared" si="127"/>
        <v>0</v>
      </c>
      <c r="AB344" s="73"/>
      <c r="AC344" s="62">
        <f t="shared" ca="1" si="128"/>
        <v>0</v>
      </c>
      <c r="AE344" s="62">
        <f t="shared" ca="1" si="130"/>
        <v>0</v>
      </c>
      <c r="AF344" s="62">
        <f t="shared" ca="1" si="131"/>
        <v>0</v>
      </c>
      <c r="AG344" s="62">
        <f t="shared" ca="1" si="132"/>
        <v>0</v>
      </c>
    </row>
    <row r="345" spans="1:33" ht="12" customHeight="1">
      <c r="A345" s="65">
        <f t="shared" si="129"/>
        <v>47270</v>
      </c>
      <c r="B345" s="66">
        <f>Summary!D345</f>
        <v>0</v>
      </c>
      <c r="C345" s="74"/>
      <c r="D345" s="67">
        <f t="shared" si="111"/>
        <v>0</v>
      </c>
      <c r="E345" s="56">
        <f t="shared" si="112"/>
        <v>0</v>
      </c>
      <c r="F345" s="56">
        <f t="shared" ca="1" si="113"/>
        <v>0</v>
      </c>
      <c r="G345" s="68">
        <f>VLOOKUP($A345,[0]!Table,MATCH(G$4,[0]!Curves,0))</f>
        <v>0</v>
      </c>
      <c r="H345" s="69">
        <f t="shared" si="114"/>
        <v>0</v>
      </c>
      <c r="I345" s="68">
        <f t="shared" si="115"/>
        <v>0</v>
      </c>
      <c r="J345" s="68">
        <v>0</v>
      </c>
      <c r="K345" s="69">
        <f t="shared" si="116"/>
        <v>0</v>
      </c>
      <c r="L345" s="85">
        <f t="shared" si="117"/>
        <v>0</v>
      </c>
      <c r="M345" s="68" t="e">
        <f>VLOOKUP($A345,[0]!Table,MATCH(M$4,[0]!Curves,0))</f>
        <v>#N/A</v>
      </c>
      <c r="N345" s="69" t="e">
        <f t="shared" si="118"/>
        <v>#N/A</v>
      </c>
      <c r="O345" s="85" t="e">
        <f t="shared" si="119"/>
        <v>#N/A</v>
      </c>
      <c r="P345" s="60"/>
      <c r="Q345" s="85">
        <f t="shared" si="120"/>
        <v>0</v>
      </c>
      <c r="R345" s="85">
        <f t="shared" si="121"/>
        <v>0</v>
      </c>
      <c r="S345" s="85">
        <f>Summary!E345</f>
        <v>0</v>
      </c>
      <c r="T345" s="70"/>
      <c r="U345" s="22">
        <f t="shared" si="122"/>
        <v>30</v>
      </c>
      <c r="V345" s="71">
        <f t="shared" si="123"/>
        <v>47270</v>
      </c>
      <c r="W345" s="22">
        <f t="shared" ca="1" si="124"/>
        <v>10208</v>
      </c>
      <c r="X345" s="68">
        <f>VLOOKUP($A345,[0]!Table,MATCH(X$4,[0]!Curves,0))</f>
        <v>6.6041630271318902E-2</v>
      </c>
      <c r="Y345" s="72">
        <f t="shared" ca="1" si="125"/>
        <v>0.16268961144364152</v>
      </c>
      <c r="Z345" s="22">
        <f t="shared" si="126"/>
        <v>0</v>
      </c>
      <c r="AA345" s="22">
        <f t="shared" si="127"/>
        <v>0</v>
      </c>
      <c r="AB345" s="73"/>
      <c r="AC345" s="62">
        <f t="shared" ca="1" si="128"/>
        <v>0</v>
      </c>
      <c r="AE345" s="62">
        <f t="shared" ca="1" si="130"/>
        <v>0</v>
      </c>
      <c r="AF345" s="62">
        <f t="shared" ca="1" si="131"/>
        <v>0</v>
      </c>
      <c r="AG345" s="62">
        <f t="shared" ca="1" si="132"/>
        <v>0</v>
      </c>
    </row>
    <row r="346" spans="1:33" ht="12" customHeight="1">
      <c r="A346" s="65">
        <f t="shared" si="129"/>
        <v>47300</v>
      </c>
      <c r="B346" s="66">
        <f>Summary!D346</f>
        <v>0</v>
      </c>
      <c r="C346" s="74"/>
      <c r="D346" s="67">
        <f t="shared" si="111"/>
        <v>0</v>
      </c>
      <c r="E346" s="56">
        <f t="shared" si="112"/>
        <v>0</v>
      </c>
      <c r="F346" s="56">
        <f t="shared" ca="1" si="113"/>
        <v>0</v>
      </c>
      <c r="G346" s="68">
        <f>VLOOKUP($A346,[0]!Table,MATCH(G$4,[0]!Curves,0))</f>
        <v>0</v>
      </c>
      <c r="H346" s="69">
        <f t="shared" si="114"/>
        <v>0</v>
      </c>
      <c r="I346" s="68">
        <f t="shared" si="115"/>
        <v>0</v>
      </c>
      <c r="J346" s="68">
        <v>0</v>
      </c>
      <c r="K346" s="69">
        <f t="shared" si="116"/>
        <v>0</v>
      </c>
      <c r="L346" s="85">
        <f t="shared" si="117"/>
        <v>0</v>
      </c>
      <c r="M346" s="68" t="e">
        <f>VLOOKUP($A346,[0]!Table,MATCH(M$4,[0]!Curves,0))</f>
        <v>#N/A</v>
      </c>
      <c r="N346" s="69" t="e">
        <f t="shared" si="118"/>
        <v>#N/A</v>
      </c>
      <c r="O346" s="85" t="e">
        <f t="shared" si="119"/>
        <v>#N/A</v>
      </c>
      <c r="P346" s="60"/>
      <c r="Q346" s="85">
        <f t="shared" si="120"/>
        <v>0</v>
      </c>
      <c r="R346" s="85">
        <f t="shared" si="121"/>
        <v>0</v>
      </c>
      <c r="S346" s="85">
        <f>Summary!E346</f>
        <v>0</v>
      </c>
      <c r="T346" s="70"/>
      <c r="U346" s="22">
        <f t="shared" si="122"/>
        <v>31</v>
      </c>
      <c r="V346" s="71">
        <f t="shared" si="123"/>
        <v>47300</v>
      </c>
      <c r="W346" s="22">
        <f t="shared" ca="1" si="124"/>
        <v>10238</v>
      </c>
      <c r="X346" s="68">
        <f>VLOOKUP($A346,[0]!Table,MATCH(X$4,[0]!Curves,0))</f>
        <v>6.6035588815452698E-2</v>
      </c>
      <c r="Y346" s="72">
        <f t="shared" ca="1" si="125"/>
        <v>0.16185022356373416</v>
      </c>
      <c r="Z346" s="22">
        <f t="shared" si="126"/>
        <v>0</v>
      </c>
      <c r="AA346" s="22">
        <f t="shared" si="127"/>
        <v>0</v>
      </c>
      <c r="AB346" s="73"/>
      <c r="AC346" s="62">
        <f t="shared" ca="1" si="128"/>
        <v>0</v>
      </c>
      <c r="AE346" s="62">
        <f t="shared" ca="1" si="130"/>
        <v>0</v>
      </c>
      <c r="AF346" s="62">
        <f t="shared" ca="1" si="131"/>
        <v>0</v>
      </c>
      <c r="AG346" s="62">
        <f t="shared" ca="1" si="132"/>
        <v>0</v>
      </c>
    </row>
    <row r="347" spans="1:33" ht="12" customHeight="1">
      <c r="A347" s="65">
        <f t="shared" si="129"/>
        <v>47331</v>
      </c>
      <c r="B347" s="66">
        <f>Summary!D347</f>
        <v>0</v>
      </c>
      <c r="C347" s="74"/>
      <c r="D347" s="67">
        <f t="shared" si="111"/>
        <v>0</v>
      </c>
      <c r="E347" s="56">
        <f t="shared" si="112"/>
        <v>0</v>
      </c>
      <c r="F347" s="56">
        <f t="shared" ca="1" si="113"/>
        <v>0</v>
      </c>
      <c r="G347" s="68">
        <f>VLOOKUP($A347,[0]!Table,MATCH(G$4,[0]!Curves,0))</f>
        <v>0</v>
      </c>
      <c r="H347" s="69">
        <f t="shared" si="114"/>
        <v>0</v>
      </c>
      <c r="I347" s="68">
        <f t="shared" si="115"/>
        <v>0</v>
      </c>
      <c r="J347" s="68">
        <v>0</v>
      </c>
      <c r="K347" s="69">
        <f t="shared" si="116"/>
        <v>0</v>
      </c>
      <c r="L347" s="85">
        <f t="shared" si="117"/>
        <v>0</v>
      </c>
      <c r="M347" s="68" t="e">
        <f>VLOOKUP($A347,[0]!Table,MATCH(M$4,[0]!Curves,0))</f>
        <v>#N/A</v>
      </c>
      <c r="N347" s="69" t="e">
        <f t="shared" si="118"/>
        <v>#N/A</v>
      </c>
      <c r="O347" s="85" t="e">
        <f t="shared" si="119"/>
        <v>#N/A</v>
      </c>
      <c r="P347" s="60"/>
      <c r="Q347" s="85">
        <f t="shared" si="120"/>
        <v>0</v>
      </c>
      <c r="R347" s="85">
        <f t="shared" si="121"/>
        <v>0</v>
      </c>
      <c r="S347" s="85">
        <f>Summary!E347</f>
        <v>0</v>
      </c>
      <c r="T347" s="70"/>
      <c r="U347" s="22">
        <f t="shared" si="122"/>
        <v>31</v>
      </c>
      <c r="V347" s="71">
        <f t="shared" si="123"/>
        <v>47331</v>
      </c>
      <c r="W347" s="22">
        <f t="shared" ca="1" si="124"/>
        <v>10269</v>
      </c>
      <c r="X347" s="68">
        <f>VLOOKUP($A347,[0]!Table,MATCH(X$4,[0]!Curves,0))</f>
        <v>6.6029345977736104E-2</v>
      </c>
      <c r="Y347" s="72">
        <f t="shared" ca="1" si="125"/>
        <v>0.16098756810913978</v>
      </c>
      <c r="Z347" s="22">
        <f t="shared" si="126"/>
        <v>0</v>
      </c>
      <c r="AA347" s="22">
        <f t="shared" si="127"/>
        <v>0</v>
      </c>
      <c r="AB347" s="73"/>
      <c r="AC347" s="62">
        <f t="shared" ca="1" si="128"/>
        <v>0</v>
      </c>
      <c r="AE347" s="62">
        <f t="shared" ca="1" si="130"/>
        <v>0</v>
      </c>
      <c r="AF347" s="62">
        <f t="shared" ca="1" si="131"/>
        <v>0</v>
      </c>
      <c r="AG347" s="62">
        <f t="shared" ca="1" si="132"/>
        <v>0</v>
      </c>
    </row>
    <row r="348" spans="1:33" ht="12" customHeight="1">
      <c r="A348" s="65">
        <f t="shared" si="129"/>
        <v>47362</v>
      </c>
      <c r="B348" s="66">
        <f>Summary!D348</f>
        <v>0</v>
      </c>
      <c r="C348" s="74"/>
      <c r="D348" s="67">
        <f t="shared" si="111"/>
        <v>0</v>
      </c>
      <c r="E348" s="56">
        <f t="shared" si="112"/>
        <v>0</v>
      </c>
      <c r="F348" s="56">
        <f t="shared" ca="1" si="113"/>
        <v>0</v>
      </c>
      <c r="G348" s="68">
        <f>VLOOKUP($A348,[0]!Table,MATCH(G$4,[0]!Curves,0))</f>
        <v>0</v>
      </c>
      <c r="H348" s="69">
        <f t="shared" si="114"/>
        <v>0</v>
      </c>
      <c r="I348" s="68">
        <f t="shared" si="115"/>
        <v>0</v>
      </c>
      <c r="J348" s="68">
        <v>0</v>
      </c>
      <c r="K348" s="69">
        <f t="shared" si="116"/>
        <v>0</v>
      </c>
      <c r="L348" s="85">
        <f t="shared" si="117"/>
        <v>0</v>
      </c>
      <c r="M348" s="68" t="e">
        <f>VLOOKUP($A348,[0]!Table,MATCH(M$4,[0]!Curves,0))</f>
        <v>#N/A</v>
      </c>
      <c r="N348" s="69" t="e">
        <f t="shared" si="118"/>
        <v>#N/A</v>
      </c>
      <c r="O348" s="85" t="e">
        <f t="shared" si="119"/>
        <v>#N/A</v>
      </c>
      <c r="P348" s="60"/>
      <c r="Q348" s="85">
        <f t="shared" si="120"/>
        <v>0</v>
      </c>
      <c r="R348" s="85">
        <f t="shared" si="121"/>
        <v>0</v>
      </c>
      <c r="S348" s="85">
        <f>Summary!E348</f>
        <v>0</v>
      </c>
      <c r="T348" s="70"/>
      <c r="U348" s="22">
        <f t="shared" si="122"/>
        <v>30</v>
      </c>
      <c r="V348" s="71">
        <f t="shared" si="123"/>
        <v>47362</v>
      </c>
      <c r="W348" s="22">
        <f t="shared" ca="1" si="124"/>
        <v>10300</v>
      </c>
      <c r="X348" s="68">
        <f>VLOOKUP($A348,[0]!Table,MATCH(X$4,[0]!Curves,0))</f>
        <v>6.6023103140033401E-2</v>
      </c>
      <c r="Y348" s="72">
        <f t="shared" ca="1" si="125"/>
        <v>0.1601296749233809</v>
      </c>
      <c r="Z348" s="22">
        <f t="shared" si="126"/>
        <v>0</v>
      </c>
      <c r="AA348" s="22">
        <f t="shared" si="127"/>
        <v>0</v>
      </c>
      <c r="AB348" s="73"/>
      <c r="AC348" s="62">
        <f t="shared" ca="1" si="128"/>
        <v>0</v>
      </c>
      <c r="AE348" s="62">
        <f t="shared" ca="1" si="130"/>
        <v>0</v>
      </c>
      <c r="AF348" s="62">
        <f t="shared" ca="1" si="131"/>
        <v>0</v>
      </c>
      <c r="AG348" s="62">
        <f t="shared" ca="1" si="132"/>
        <v>0</v>
      </c>
    </row>
    <row r="349" spans="1:33" ht="12" customHeight="1">
      <c r="A349" s="65">
        <f t="shared" si="129"/>
        <v>47392</v>
      </c>
      <c r="B349" s="66">
        <f>Summary!D349</f>
        <v>0</v>
      </c>
      <c r="C349" s="74"/>
      <c r="D349" s="67">
        <f t="shared" si="111"/>
        <v>0</v>
      </c>
      <c r="E349" s="56">
        <f t="shared" si="112"/>
        <v>0</v>
      </c>
      <c r="F349" s="56">
        <f t="shared" ca="1" si="113"/>
        <v>0</v>
      </c>
      <c r="G349" s="68">
        <f>VLOOKUP($A349,[0]!Table,MATCH(G$4,[0]!Curves,0))</f>
        <v>0</v>
      </c>
      <c r="H349" s="69">
        <f t="shared" si="114"/>
        <v>0</v>
      </c>
      <c r="I349" s="68">
        <f t="shared" si="115"/>
        <v>0</v>
      </c>
      <c r="J349" s="68">
        <v>0</v>
      </c>
      <c r="K349" s="69">
        <f t="shared" si="116"/>
        <v>0</v>
      </c>
      <c r="L349" s="85">
        <f t="shared" si="117"/>
        <v>0</v>
      </c>
      <c r="M349" s="68" t="e">
        <f>VLOOKUP($A349,[0]!Table,MATCH(M$4,[0]!Curves,0))</f>
        <v>#N/A</v>
      </c>
      <c r="N349" s="69" t="e">
        <f t="shared" si="118"/>
        <v>#N/A</v>
      </c>
      <c r="O349" s="85" t="e">
        <f t="shared" si="119"/>
        <v>#N/A</v>
      </c>
      <c r="P349" s="60"/>
      <c r="Q349" s="85">
        <f t="shared" si="120"/>
        <v>0</v>
      </c>
      <c r="R349" s="85">
        <f t="shared" si="121"/>
        <v>0</v>
      </c>
      <c r="S349" s="85">
        <f>Summary!E349</f>
        <v>0</v>
      </c>
      <c r="T349" s="70"/>
      <c r="U349" s="22">
        <f t="shared" si="122"/>
        <v>31</v>
      </c>
      <c r="V349" s="71">
        <f t="shared" si="123"/>
        <v>47392</v>
      </c>
      <c r="W349" s="22">
        <f t="shared" ca="1" si="124"/>
        <v>10330</v>
      </c>
      <c r="X349" s="68">
        <f>VLOOKUP($A349,[0]!Table,MATCH(X$4,[0]!Curves,0))</f>
        <v>6.6017061684204001E-2</v>
      </c>
      <c r="Y349" s="72">
        <f t="shared" ca="1" si="125"/>
        <v>0.15930396446756387</v>
      </c>
      <c r="Z349" s="22">
        <f t="shared" si="126"/>
        <v>0</v>
      </c>
      <c r="AA349" s="22">
        <f t="shared" si="127"/>
        <v>0</v>
      </c>
      <c r="AB349" s="73"/>
      <c r="AC349" s="62">
        <f t="shared" ca="1" si="128"/>
        <v>0</v>
      </c>
      <c r="AE349" s="62">
        <f t="shared" ca="1" si="130"/>
        <v>0</v>
      </c>
      <c r="AF349" s="62">
        <f t="shared" ca="1" si="131"/>
        <v>0</v>
      </c>
      <c r="AG349" s="62">
        <f t="shared" ca="1" si="132"/>
        <v>0</v>
      </c>
    </row>
    <row r="350" spans="1:33" ht="12" customHeight="1">
      <c r="A350" s="65">
        <f t="shared" si="129"/>
        <v>47423</v>
      </c>
      <c r="B350" s="66">
        <f>Summary!D350</f>
        <v>0</v>
      </c>
      <c r="C350" s="74"/>
      <c r="D350" s="67">
        <f t="shared" si="111"/>
        <v>0</v>
      </c>
      <c r="E350" s="56">
        <f t="shared" si="112"/>
        <v>0</v>
      </c>
      <c r="F350" s="56">
        <f t="shared" ca="1" si="113"/>
        <v>0</v>
      </c>
      <c r="G350" s="68">
        <f>VLOOKUP($A350,[0]!Table,MATCH(G$4,[0]!Curves,0))</f>
        <v>0</v>
      </c>
      <c r="H350" s="69">
        <f t="shared" si="114"/>
        <v>0</v>
      </c>
      <c r="I350" s="68">
        <f t="shared" si="115"/>
        <v>0</v>
      </c>
      <c r="J350" s="68">
        <v>0</v>
      </c>
      <c r="K350" s="69">
        <f t="shared" si="116"/>
        <v>0</v>
      </c>
      <c r="L350" s="85">
        <f t="shared" si="117"/>
        <v>0</v>
      </c>
      <c r="M350" s="68" t="e">
        <f>VLOOKUP($A350,[0]!Table,MATCH(M$4,[0]!Curves,0))</f>
        <v>#N/A</v>
      </c>
      <c r="N350" s="69" t="e">
        <f t="shared" si="118"/>
        <v>#N/A</v>
      </c>
      <c r="O350" s="85" t="e">
        <f t="shared" si="119"/>
        <v>#N/A</v>
      </c>
      <c r="P350" s="60"/>
      <c r="Q350" s="85">
        <f t="shared" si="120"/>
        <v>0</v>
      </c>
      <c r="R350" s="85">
        <f t="shared" si="121"/>
        <v>0</v>
      </c>
      <c r="S350" s="85">
        <f>Summary!E350</f>
        <v>0</v>
      </c>
      <c r="T350" s="70"/>
      <c r="U350" s="22">
        <f t="shared" si="122"/>
        <v>30</v>
      </c>
      <c r="V350" s="71">
        <f t="shared" si="123"/>
        <v>47423</v>
      </c>
      <c r="W350" s="22">
        <f t="shared" ca="1" si="124"/>
        <v>10361</v>
      </c>
      <c r="X350" s="68">
        <f>VLOOKUP($A350,[0]!Table,MATCH(X$4,[0]!Curves,0))</f>
        <v>6.6010818846526001E-2</v>
      </c>
      <c r="Y350" s="72">
        <f t="shared" ca="1" si="125"/>
        <v>0.15845536312161726</v>
      </c>
      <c r="Z350" s="22">
        <f t="shared" si="126"/>
        <v>0</v>
      </c>
      <c r="AA350" s="22">
        <f t="shared" si="127"/>
        <v>0</v>
      </c>
      <c r="AB350" s="73"/>
      <c r="AC350" s="62">
        <f t="shared" ca="1" si="128"/>
        <v>0</v>
      </c>
      <c r="AE350" s="62">
        <f t="shared" ca="1" si="130"/>
        <v>0</v>
      </c>
      <c r="AF350" s="62">
        <f t="shared" ca="1" si="131"/>
        <v>0</v>
      </c>
      <c r="AG350" s="62">
        <f t="shared" ca="1" si="132"/>
        <v>0</v>
      </c>
    </row>
    <row r="351" spans="1:33" ht="12" customHeight="1">
      <c r="A351" s="65">
        <f t="shared" si="129"/>
        <v>47453</v>
      </c>
      <c r="B351" s="66">
        <f>Summary!D351</f>
        <v>0</v>
      </c>
      <c r="C351" s="74"/>
      <c r="D351" s="67">
        <f t="shared" si="111"/>
        <v>0</v>
      </c>
      <c r="E351" s="56">
        <f t="shared" si="112"/>
        <v>0</v>
      </c>
      <c r="F351" s="56">
        <f t="shared" ca="1" si="113"/>
        <v>0</v>
      </c>
      <c r="G351" s="68">
        <f>VLOOKUP($A351,[0]!Table,MATCH(G$4,[0]!Curves,0))</f>
        <v>0</v>
      </c>
      <c r="H351" s="69">
        <f t="shared" si="114"/>
        <v>0</v>
      </c>
      <c r="I351" s="68">
        <f t="shared" si="115"/>
        <v>0</v>
      </c>
      <c r="J351" s="68">
        <v>0</v>
      </c>
      <c r="K351" s="69">
        <f t="shared" si="116"/>
        <v>0</v>
      </c>
      <c r="L351" s="85">
        <f t="shared" si="117"/>
        <v>0</v>
      </c>
      <c r="M351" s="68" t="e">
        <f>VLOOKUP($A351,[0]!Table,MATCH(M$4,[0]!Curves,0))</f>
        <v>#N/A</v>
      </c>
      <c r="N351" s="69" t="e">
        <f t="shared" si="118"/>
        <v>#N/A</v>
      </c>
      <c r="O351" s="85" t="e">
        <f t="shared" si="119"/>
        <v>#N/A</v>
      </c>
      <c r="P351" s="60"/>
      <c r="Q351" s="85">
        <f t="shared" si="120"/>
        <v>0</v>
      </c>
      <c r="R351" s="85">
        <f t="shared" si="121"/>
        <v>0</v>
      </c>
      <c r="S351" s="85">
        <f>Summary!E351</f>
        <v>0</v>
      </c>
      <c r="T351" s="70"/>
      <c r="U351" s="22">
        <f t="shared" si="122"/>
        <v>31</v>
      </c>
      <c r="V351" s="71">
        <f t="shared" si="123"/>
        <v>47453</v>
      </c>
      <c r="W351" s="22">
        <f t="shared" ca="1" si="124"/>
        <v>10391</v>
      </c>
      <c r="X351" s="68">
        <f>VLOOKUP($A351,[0]!Table,MATCH(X$4,[0]!Curves,0))</f>
        <v>6.6004777390721095E-2</v>
      </c>
      <c r="Y351" s="72">
        <f t="shared" ca="1" si="125"/>
        <v>0.15763859437127625</v>
      </c>
      <c r="Z351" s="22">
        <f t="shared" si="126"/>
        <v>0</v>
      </c>
      <c r="AA351" s="22">
        <f t="shared" si="127"/>
        <v>0</v>
      </c>
      <c r="AB351" s="73"/>
      <c r="AC351" s="62">
        <f t="shared" ca="1" si="128"/>
        <v>0</v>
      </c>
      <c r="AE351" s="62">
        <f t="shared" ca="1" si="130"/>
        <v>0</v>
      </c>
      <c r="AF351" s="62">
        <f t="shared" ca="1" si="131"/>
        <v>0</v>
      </c>
      <c r="AG351" s="62">
        <f t="shared" ca="1" si="132"/>
        <v>0</v>
      </c>
    </row>
    <row r="352" spans="1:33" ht="12" customHeight="1">
      <c r="A352" s="65">
        <f t="shared" si="129"/>
        <v>47484</v>
      </c>
      <c r="B352" s="66">
        <f>Summary!D352</f>
        <v>0</v>
      </c>
      <c r="C352" s="74"/>
      <c r="D352" s="67">
        <f t="shared" si="111"/>
        <v>0</v>
      </c>
      <c r="E352" s="56">
        <f t="shared" si="112"/>
        <v>0</v>
      </c>
      <c r="F352" s="56">
        <f t="shared" ca="1" si="113"/>
        <v>0</v>
      </c>
      <c r="G352" s="68">
        <f>VLOOKUP($A352,[0]!Table,MATCH(G$4,[0]!Curves,0))</f>
        <v>0</v>
      </c>
      <c r="H352" s="69">
        <f t="shared" si="114"/>
        <v>0</v>
      </c>
      <c r="I352" s="68">
        <f t="shared" si="115"/>
        <v>0</v>
      </c>
      <c r="J352" s="68">
        <v>0</v>
      </c>
      <c r="K352" s="69">
        <f t="shared" si="116"/>
        <v>0</v>
      </c>
      <c r="L352" s="85">
        <f t="shared" si="117"/>
        <v>0</v>
      </c>
      <c r="M352" s="68" t="e">
        <f>VLOOKUP($A352,[0]!Table,MATCH(M$4,[0]!Curves,0))</f>
        <v>#N/A</v>
      </c>
      <c r="N352" s="69" t="e">
        <f t="shared" si="118"/>
        <v>#N/A</v>
      </c>
      <c r="O352" s="85" t="e">
        <f t="shared" si="119"/>
        <v>#N/A</v>
      </c>
      <c r="P352" s="60"/>
      <c r="Q352" s="85">
        <f t="shared" si="120"/>
        <v>0</v>
      </c>
      <c r="R352" s="85">
        <f t="shared" si="121"/>
        <v>0</v>
      </c>
      <c r="S352" s="85">
        <f>Summary!E352</f>
        <v>0</v>
      </c>
      <c r="T352" s="70"/>
      <c r="U352" s="22">
        <f t="shared" si="122"/>
        <v>31</v>
      </c>
      <c r="V352" s="71">
        <f t="shared" si="123"/>
        <v>47484</v>
      </c>
      <c r="W352" s="22">
        <f t="shared" ca="1" si="124"/>
        <v>10422</v>
      </c>
      <c r="X352" s="68">
        <f>VLOOKUP($A352,[0]!Table,MATCH(X$4,[0]!Curves,0))</f>
        <v>6.5998534553068505E-2</v>
      </c>
      <c r="Y352" s="72">
        <f t="shared" ca="1" si="125"/>
        <v>0.15679918101220175</v>
      </c>
      <c r="Z352" s="22">
        <f t="shared" si="126"/>
        <v>0</v>
      </c>
      <c r="AA352" s="22">
        <f t="shared" si="127"/>
        <v>0</v>
      </c>
      <c r="AB352" s="73"/>
      <c r="AC352" s="62">
        <f t="shared" ca="1" si="128"/>
        <v>0</v>
      </c>
      <c r="AE352" s="62">
        <f t="shared" ca="1" si="130"/>
        <v>0</v>
      </c>
      <c r="AF352" s="62">
        <f t="shared" ca="1" si="131"/>
        <v>0</v>
      </c>
      <c r="AG352" s="62">
        <f t="shared" ca="1" si="132"/>
        <v>0</v>
      </c>
    </row>
    <row r="353" spans="1:33" ht="12" customHeight="1">
      <c r="A353" s="65">
        <f t="shared" si="129"/>
        <v>47515</v>
      </c>
      <c r="B353" s="66">
        <f>Summary!D353</f>
        <v>0</v>
      </c>
      <c r="C353" s="74"/>
      <c r="D353" s="67">
        <f t="shared" si="111"/>
        <v>0</v>
      </c>
      <c r="E353" s="56">
        <f t="shared" si="112"/>
        <v>0</v>
      </c>
      <c r="F353" s="56">
        <f t="shared" ca="1" si="113"/>
        <v>0</v>
      </c>
      <c r="G353" s="68">
        <f>VLOOKUP($A353,[0]!Table,MATCH(G$4,[0]!Curves,0))</f>
        <v>0</v>
      </c>
      <c r="H353" s="69">
        <f t="shared" si="114"/>
        <v>0</v>
      </c>
      <c r="I353" s="68">
        <f t="shared" si="115"/>
        <v>0</v>
      </c>
      <c r="J353" s="68">
        <v>0</v>
      </c>
      <c r="K353" s="69">
        <f t="shared" si="116"/>
        <v>0</v>
      </c>
      <c r="L353" s="85">
        <f t="shared" si="117"/>
        <v>0</v>
      </c>
      <c r="M353" s="68" t="e">
        <f>VLOOKUP($A353,[0]!Table,MATCH(M$4,[0]!Curves,0))</f>
        <v>#N/A</v>
      </c>
      <c r="N353" s="69" t="e">
        <f t="shared" si="118"/>
        <v>#N/A</v>
      </c>
      <c r="O353" s="85" t="e">
        <f t="shared" si="119"/>
        <v>#N/A</v>
      </c>
      <c r="P353" s="60"/>
      <c r="Q353" s="85">
        <f t="shared" si="120"/>
        <v>0</v>
      </c>
      <c r="R353" s="85">
        <f t="shared" si="121"/>
        <v>0</v>
      </c>
      <c r="S353" s="85">
        <f>Summary!E353</f>
        <v>0</v>
      </c>
      <c r="T353" s="70"/>
      <c r="U353" s="22">
        <f t="shared" si="122"/>
        <v>28</v>
      </c>
      <c r="V353" s="71">
        <f t="shared" si="123"/>
        <v>47515</v>
      </c>
      <c r="W353" s="22">
        <f t="shared" ca="1" si="124"/>
        <v>10453</v>
      </c>
      <c r="X353" s="68">
        <f>VLOOKUP($A353,[0]!Table,MATCH(X$4,[0]!Curves,0))</f>
        <v>6.5992291715429197E-2</v>
      </c>
      <c r="Y353" s="72">
        <f t="shared" ca="1" si="125"/>
        <v>0.15596439754160399</v>
      </c>
      <c r="Z353" s="22">
        <f t="shared" si="126"/>
        <v>0</v>
      </c>
      <c r="AA353" s="22">
        <f t="shared" si="127"/>
        <v>0</v>
      </c>
      <c r="AB353" s="73"/>
      <c r="AC353" s="62">
        <f t="shared" ca="1" si="128"/>
        <v>0</v>
      </c>
      <c r="AE353" s="62">
        <f t="shared" ca="1" si="130"/>
        <v>0</v>
      </c>
      <c r="AF353" s="62">
        <f t="shared" ca="1" si="131"/>
        <v>0</v>
      </c>
      <c r="AG353" s="62">
        <f t="shared" ca="1" si="132"/>
        <v>0</v>
      </c>
    </row>
    <row r="354" spans="1:33" ht="12" customHeight="1">
      <c r="A354" s="65">
        <f t="shared" si="129"/>
        <v>47543</v>
      </c>
      <c r="B354" s="66">
        <f>Summary!D354</f>
        <v>0</v>
      </c>
      <c r="C354" s="74"/>
      <c r="D354" s="67">
        <f t="shared" si="111"/>
        <v>0</v>
      </c>
      <c r="E354" s="56">
        <f t="shared" si="112"/>
        <v>0</v>
      </c>
      <c r="F354" s="56">
        <f t="shared" ca="1" si="113"/>
        <v>0</v>
      </c>
      <c r="G354" s="68">
        <f>VLOOKUP($A354,[0]!Table,MATCH(G$4,[0]!Curves,0))</f>
        <v>0</v>
      </c>
      <c r="H354" s="69">
        <f t="shared" si="114"/>
        <v>0</v>
      </c>
      <c r="I354" s="68">
        <f t="shared" si="115"/>
        <v>0</v>
      </c>
      <c r="J354" s="68">
        <v>0</v>
      </c>
      <c r="K354" s="69">
        <f t="shared" si="116"/>
        <v>0</v>
      </c>
      <c r="L354" s="85">
        <f t="shared" si="117"/>
        <v>0</v>
      </c>
      <c r="M354" s="68" t="e">
        <f>VLOOKUP($A354,[0]!Table,MATCH(M$4,[0]!Curves,0))</f>
        <v>#N/A</v>
      </c>
      <c r="N354" s="69" t="e">
        <f t="shared" si="118"/>
        <v>#N/A</v>
      </c>
      <c r="O354" s="85" t="e">
        <f t="shared" si="119"/>
        <v>#N/A</v>
      </c>
      <c r="P354" s="60"/>
      <c r="Q354" s="85">
        <f t="shared" si="120"/>
        <v>0</v>
      </c>
      <c r="R354" s="85">
        <f t="shared" si="121"/>
        <v>0</v>
      </c>
      <c r="S354" s="85">
        <f>Summary!E354</f>
        <v>0</v>
      </c>
      <c r="T354" s="70"/>
      <c r="U354" s="22">
        <f t="shared" si="122"/>
        <v>31</v>
      </c>
      <c r="V354" s="71">
        <f t="shared" si="123"/>
        <v>47543</v>
      </c>
      <c r="W354" s="22">
        <f t="shared" ca="1" si="124"/>
        <v>10481</v>
      </c>
      <c r="X354" s="68">
        <f>VLOOKUP($A354,[0]!Table,MATCH(X$4,[0]!Curves,0))</f>
        <v>6.5986653023378597E-2</v>
      </c>
      <c r="Y354" s="72">
        <f t="shared" ca="1" si="125"/>
        <v>0.15521435712902701</v>
      </c>
      <c r="Z354" s="22">
        <f t="shared" si="126"/>
        <v>0</v>
      </c>
      <c r="AA354" s="22">
        <f t="shared" si="127"/>
        <v>0</v>
      </c>
      <c r="AB354" s="73"/>
      <c r="AC354" s="62">
        <f t="shared" ca="1" si="128"/>
        <v>0</v>
      </c>
      <c r="AE354" s="62">
        <f t="shared" ca="1" si="130"/>
        <v>0</v>
      </c>
      <c r="AF354" s="62">
        <f t="shared" ca="1" si="131"/>
        <v>0</v>
      </c>
      <c r="AG354" s="62">
        <f t="shared" ca="1" si="132"/>
        <v>0</v>
      </c>
    </row>
    <row r="355" spans="1:33" ht="12" customHeight="1">
      <c r="A355" s="65">
        <f t="shared" si="129"/>
        <v>47574</v>
      </c>
      <c r="B355" s="66">
        <f>Summary!D355</f>
        <v>0</v>
      </c>
      <c r="C355" s="74"/>
      <c r="D355" s="67">
        <f t="shared" si="111"/>
        <v>0</v>
      </c>
      <c r="E355" s="56">
        <f t="shared" si="112"/>
        <v>0</v>
      </c>
      <c r="F355" s="56">
        <f t="shared" ca="1" si="113"/>
        <v>0</v>
      </c>
      <c r="G355" s="68">
        <f>VLOOKUP($A355,[0]!Table,MATCH(G$4,[0]!Curves,0))</f>
        <v>0</v>
      </c>
      <c r="H355" s="69">
        <f t="shared" si="114"/>
        <v>0</v>
      </c>
      <c r="I355" s="68">
        <f t="shared" si="115"/>
        <v>0</v>
      </c>
      <c r="J355" s="68">
        <v>0</v>
      </c>
      <c r="K355" s="69">
        <f t="shared" si="116"/>
        <v>0</v>
      </c>
      <c r="L355" s="85">
        <f t="shared" si="117"/>
        <v>0</v>
      </c>
      <c r="M355" s="68" t="e">
        <f>VLOOKUP($A355,[0]!Table,MATCH(M$4,[0]!Curves,0))</f>
        <v>#N/A</v>
      </c>
      <c r="N355" s="69" t="e">
        <f t="shared" si="118"/>
        <v>#N/A</v>
      </c>
      <c r="O355" s="85" t="e">
        <f t="shared" si="119"/>
        <v>#N/A</v>
      </c>
      <c r="P355" s="60"/>
      <c r="Q355" s="85">
        <f t="shared" si="120"/>
        <v>0</v>
      </c>
      <c r="R355" s="85">
        <f t="shared" si="121"/>
        <v>0</v>
      </c>
      <c r="S355" s="85">
        <f>Summary!E355</f>
        <v>0</v>
      </c>
      <c r="T355" s="70"/>
      <c r="U355" s="22">
        <f t="shared" si="122"/>
        <v>30</v>
      </c>
      <c r="V355" s="71">
        <f t="shared" si="123"/>
        <v>47574</v>
      </c>
      <c r="W355" s="22">
        <f t="shared" ca="1" si="124"/>
        <v>10512</v>
      </c>
      <c r="X355" s="68">
        <f>VLOOKUP($A355,[0]!Table,MATCH(X$4,[0]!Curves,0))</f>
        <v>6.5980410185764199E-2</v>
      </c>
      <c r="Y355" s="72">
        <f t="shared" ca="1" si="125"/>
        <v>0.1543883126913532</v>
      </c>
      <c r="Z355" s="22">
        <f t="shared" si="126"/>
        <v>0</v>
      </c>
      <c r="AA355" s="22">
        <f t="shared" si="127"/>
        <v>0</v>
      </c>
      <c r="AB355" s="73"/>
      <c r="AC355" s="62">
        <f t="shared" ca="1" si="128"/>
        <v>0</v>
      </c>
      <c r="AE355" s="62">
        <f t="shared" ca="1" si="130"/>
        <v>0</v>
      </c>
      <c r="AF355" s="62">
        <f t="shared" ca="1" si="131"/>
        <v>0</v>
      </c>
      <c r="AG355" s="62">
        <f t="shared" ca="1" si="132"/>
        <v>0</v>
      </c>
    </row>
    <row r="356" spans="1:33" ht="12" customHeight="1">
      <c r="A356" s="65">
        <f t="shared" si="129"/>
        <v>47604</v>
      </c>
      <c r="B356" s="66">
        <f>Summary!D356</f>
        <v>0</v>
      </c>
      <c r="C356" s="74"/>
      <c r="D356" s="67">
        <f t="shared" si="111"/>
        <v>0</v>
      </c>
      <c r="E356" s="56">
        <f t="shared" si="112"/>
        <v>0</v>
      </c>
      <c r="F356" s="56">
        <f t="shared" ca="1" si="113"/>
        <v>0</v>
      </c>
      <c r="G356" s="68">
        <f>VLOOKUP($A356,[0]!Table,MATCH(G$4,[0]!Curves,0))</f>
        <v>0</v>
      </c>
      <c r="H356" s="69">
        <f t="shared" si="114"/>
        <v>0</v>
      </c>
      <c r="I356" s="68">
        <f t="shared" si="115"/>
        <v>0</v>
      </c>
      <c r="J356" s="68">
        <v>0</v>
      </c>
      <c r="K356" s="69">
        <f t="shared" si="116"/>
        <v>0</v>
      </c>
      <c r="L356" s="85">
        <f t="shared" si="117"/>
        <v>0</v>
      </c>
      <c r="M356" s="68" t="e">
        <f>VLOOKUP($A356,[0]!Table,MATCH(M$4,[0]!Curves,0))</f>
        <v>#N/A</v>
      </c>
      <c r="N356" s="69" t="e">
        <f t="shared" si="118"/>
        <v>#N/A</v>
      </c>
      <c r="O356" s="85" t="e">
        <f t="shared" si="119"/>
        <v>#N/A</v>
      </c>
      <c r="P356" s="60"/>
      <c r="Q356" s="85">
        <f t="shared" si="120"/>
        <v>0</v>
      </c>
      <c r="R356" s="85">
        <f t="shared" si="121"/>
        <v>0</v>
      </c>
      <c r="S356" s="85">
        <f>Summary!E356</f>
        <v>0</v>
      </c>
      <c r="T356" s="70"/>
      <c r="U356" s="22">
        <f t="shared" si="122"/>
        <v>31</v>
      </c>
      <c r="V356" s="71">
        <f t="shared" si="123"/>
        <v>47604</v>
      </c>
      <c r="W356" s="22">
        <f t="shared" ca="1" si="124"/>
        <v>10542</v>
      </c>
      <c r="X356" s="68">
        <f>VLOOKUP($A356,[0]!Table,MATCH(X$4,[0]!Curves,0))</f>
        <v>6.5974368730019994E-2</v>
      </c>
      <c r="Y356" s="72">
        <f t="shared" ca="1" si="125"/>
        <v>0.15359325093154683</v>
      </c>
      <c r="Z356" s="22">
        <f t="shared" si="126"/>
        <v>0</v>
      </c>
      <c r="AA356" s="22">
        <f t="shared" si="127"/>
        <v>0</v>
      </c>
      <c r="AB356" s="73"/>
      <c r="AC356" s="62">
        <f t="shared" ca="1" si="128"/>
        <v>0</v>
      </c>
      <c r="AE356" s="62">
        <f t="shared" ca="1" si="130"/>
        <v>0</v>
      </c>
      <c r="AF356" s="62">
        <f t="shared" ca="1" si="131"/>
        <v>0</v>
      </c>
      <c r="AG356" s="62">
        <f t="shared" ca="1" si="132"/>
        <v>0</v>
      </c>
    </row>
    <row r="357" spans="1:33" ht="12" customHeight="1">
      <c r="A357" s="65">
        <f t="shared" si="129"/>
        <v>47635</v>
      </c>
      <c r="B357" s="66">
        <f>Summary!D357</f>
        <v>0</v>
      </c>
      <c r="C357" s="74"/>
      <c r="D357" s="67">
        <f t="shared" si="111"/>
        <v>0</v>
      </c>
      <c r="E357" s="56">
        <f t="shared" si="112"/>
        <v>0</v>
      </c>
      <c r="F357" s="56">
        <f t="shared" ca="1" si="113"/>
        <v>0</v>
      </c>
      <c r="G357" s="68">
        <f>VLOOKUP($A357,[0]!Table,MATCH(G$4,[0]!Curves,0))</f>
        <v>0</v>
      </c>
      <c r="H357" s="69">
        <f t="shared" si="114"/>
        <v>0</v>
      </c>
      <c r="I357" s="68">
        <f t="shared" si="115"/>
        <v>0</v>
      </c>
      <c r="J357" s="68">
        <v>0</v>
      </c>
      <c r="K357" s="69">
        <f t="shared" si="116"/>
        <v>0</v>
      </c>
      <c r="L357" s="85">
        <f t="shared" si="117"/>
        <v>0</v>
      </c>
      <c r="M357" s="68" t="e">
        <f>VLOOKUP($A357,[0]!Table,MATCH(M$4,[0]!Curves,0))</f>
        <v>#N/A</v>
      </c>
      <c r="N357" s="69" t="e">
        <f t="shared" si="118"/>
        <v>#N/A</v>
      </c>
      <c r="O357" s="85" t="e">
        <f t="shared" si="119"/>
        <v>#N/A</v>
      </c>
      <c r="P357" s="60"/>
      <c r="Q357" s="85">
        <f t="shared" si="120"/>
        <v>0</v>
      </c>
      <c r="R357" s="85">
        <f t="shared" si="121"/>
        <v>0</v>
      </c>
      <c r="S357" s="85">
        <f>Summary!E357</f>
        <v>0</v>
      </c>
      <c r="T357" s="70"/>
      <c r="U357" s="22">
        <f t="shared" si="122"/>
        <v>30</v>
      </c>
      <c r="V357" s="71">
        <f t="shared" si="123"/>
        <v>47635</v>
      </c>
      <c r="W357" s="22">
        <f t="shared" ca="1" si="124"/>
        <v>10573</v>
      </c>
      <c r="X357" s="68">
        <f>VLOOKUP($A357,[0]!Table,MATCH(X$4,[0]!Curves,0))</f>
        <v>6.5968125892430507E-2</v>
      </c>
      <c r="Y357" s="72">
        <f t="shared" ca="1" si="125"/>
        <v>0.1527761425103695</v>
      </c>
      <c r="Z357" s="22">
        <f t="shared" si="126"/>
        <v>0</v>
      </c>
      <c r="AA357" s="22">
        <f t="shared" si="127"/>
        <v>0</v>
      </c>
      <c r="AB357" s="73"/>
      <c r="AC357" s="62">
        <f t="shared" ca="1" si="128"/>
        <v>0</v>
      </c>
      <c r="AE357" s="62">
        <f t="shared" ca="1" si="130"/>
        <v>0</v>
      </c>
      <c r="AF357" s="62">
        <f t="shared" ca="1" si="131"/>
        <v>0</v>
      </c>
      <c r="AG357" s="62">
        <f t="shared" ca="1" si="132"/>
        <v>0</v>
      </c>
    </row>
    <row r="358" spans="1:33" ht="12" customHeight="1">
      <c r="A358" s="65">
        <f t="shared" si="129"/>
        <v>47665</v>
      </c>
      <c r="B358" s="66">
        <f>Summary!D358</f>
        <v>0</v>
      </c>
      <c r="C358" s="74"/>
      <c r="D358" s="67">
        <f t="shared" si="111"/>
        <v>0</v>
      </c>
      <c r="E358" s="56">
        <f t="shared" si="112"/>
        <v>0</v>
      </c>
      <c r="F358" s="56">
        <f t="shared" ca="1" si="113"/>
        <v>0</v>
      </c>
      <c r="G358" s="68">
        <f>VLOOKUP($A358,[0]!Table,MATCH(G$4,[0]!Curves,0))</f>
        <v>0</v>
      </c>
      <c r="H358" s="69">
        <f t="shared" si="114"/>
        <v>0</v>
      </c>
      <c r="I358" s="68">
        <f t="shared" si="115"/>
        <v>0</v>
      </c>
      <c r="J358" s="68">
        <v>0</v>
      </c>
      <c r="K358" s="69">
        <f t="shared" si="116"/>
        <v>0</v>
      </c>
      <c r="L358" s="85">
        <f t="shared" si="117"/>
        <v>0</v>
      </c>
      <c r="M358" s="68" t="e">
        <f>VLOOKUP($A358,[0]!Table,MATCH(M$4,[0]!Curves,0))</f>
        <v>#N/A</v>
      </c>
      <c r="N358" s="69" t="e">
        <f t="shared" si="118"/>
        <v>#N/A</v>
      </c>
      <c r="O358" s="85" t="e">
        <f t="shared" si="119"/>
        <v>#N/A</v>
      </c>
      <c r="P358" s="60"/>
      <c r="Q358" s="85">
        <f t="shared" si="120"/>
        <v>0</v>
      </c>
      <c r="R358" s="85">
        <f t="shared" si="121"/>
        <v>0</v>
      </c>
      <c r="S358" s="85">
        <f>Summary!E358</f>
        <v>0</v>
      </c>
      <c r="T358" s="70"/>
      <c r="U358" s="22">
        <f t="shared" si="122"/>
        <v>31</v>
      </c>
      <c r="V358" s="71">
        <f t="shared" si="123"/>
        <v>47665</v>
      </c>
      <c r="W358" s="22">
        <f t="shared" ca="1" si="124"/>
        <v>10603</v>
      </c>
      <c r="X358" s="68">
        <f>VLOOKUP($A358,[0]!Table,MATCH(X$4,[0]!Curves,0))</f>
        <v>6.5962084436710797E-2</v>
      </c>
      <c r="Y358" s="72">
        <f t="shared" ca="1" si="125"/>
        <v>0.15198968009628275</v>
      </c>
      <c r="Z358" s="22">
        <f t="shared" si="126"/>
        <v>0</v>
      </c>
      <c r="AA358" s="22">
        <f t="shared" si="127"/>
        <v>0</v>
      </c>
      <c r="AB358" s="73"/>
      <c r="AC358" s="62">
        <f t="shared" ca="1" si="128"/>
        <v>0</v>
      </c>
      <c r="AE358" s="62">
        <f t="shared" ca="1" si="130"/>
        <v>0</v>
      </c>
      <c r="AF358" s="62">
        <f t="shared" ca="1" si="131"/>
        <v>0</v>
      </c>
      <c r="AG358" s="62">
        <f t="shared" ca="1" si="132"/>
        <v>0</v>
      </c>
    </row>
    <row r="359" spans="1:33" ht="12" customHeight="1">
      <c r="A359" s="65">
        <f t="shared" si="129"/>
        <v>47696</v>
      </c>
      <c r="B359" s="66">
        <f>Summary!D359</f>
        <v>0</v>
      </c>
      <c r="C359" s="74"/>
      <c r="D359" s="67">
        <f t="shared" si="111"/>
        <v>0</v>
      </c>
      <c r="E359" s="56">
        <f t="shared" si="112"/>
        <v>0</v>
      </c>
      <c r="F359" s="56">
        <f t="shared" ca="1" si="113"/>
        <v>0</v>
      </c>
      <c r="G359" s="68">
        <f>VLOOKUP($A359,[0]!Table,MATCH(G$4,[0]!Curves,0))</f>
        <v>0</v>
      </c>
      <c r="H359" s="69">
        <f t="shared" si="114"/>
        <v>0</v>
      </c>
      <c r="I359" s="68">
        <f t="shared" si="115"/>
        <v>0</v>
      </c>
      <c r="J359" s="68">
        <v>0</v>
      </c>
      <c r="K359" s="69">
        <f t="shared" si="116"/>
        <v>0</v>
      </c>
      <c r="L359" s="85">
        <f t="shared" si="117"/>
        <v>0</v>
      </c>
      <c r="M359" s="68" t="e">
        <f>VLOOKUP($A359,[0]!Table,MATCH(M$4,[0]!Curves,0))</f>
        <v>#N/A</v>
      </c>
      <c r="N359" s="69" t="e">
        <f t="shared" si="118"/>
        <v>#N/A</v>
      </c>
      <c r="O359" s="85" t="e">
        <f t="shared" si="119"/>
        <v>#N/A</v>
      </c>
      <c r="P359" s="60"/>
      <c r="Q359" s="85">
        <f t="shared" si="120"/>
        <v>0</v>
      </c>
      <c r="R359" s="85">
        <f t="shared" si="121"/>
        <v>0</v>
      </c>
      <c r="S359" s="85">
        <f>Summary!E359</f>
        <v>0</v>
      </c>
      <c r="T359" s="70"/>
      <c r="U359" s="22">
        <f t="shared" si="122"/>
        <v>31</v>
      </c>
      <c r="V359" s="71">
        <f t="shared" si="123"/>
        <v>47696</v>
      </c>
      <c r="W359" s="22">
        <f t="shared" ca="1" si="124"/>
        <v>10634</v>
      </c>
      <c r="X359" s="68">
        <f>VLOOKUP($A359,[0]!Table,MATCH(X$4,[0]!Curves,0))</f>
        <v>6.5955841599146595E-2</v>
      </c>
      <c r="Y359" s="72">
        <f t="shared" ca="1" si="125"/>
        <v>0.15118140792958429</v>
      </c>
      <c r="Z359" s="22">
        <f t="shared" si="126"/>
        <v>0</v>
      </c>
      <c r="AA359" s="22">
        <f t="shared" si="127"/>
        <v>0</v>
      </c>
      <c r="AB359" s="73"/>
      <c r="AC359" s="62">
        <f t="shared" ca="1" si="128"/>
        <v>0</v>
      </c>
      <c r="AE359" s="62">
        <f t="shared" ca="1" si="130"/>
        <v>0</v>
      </c>
      <c r="AF359" s="62">
        <f t="shared" ca="1" si="131"/>
        <v>0</v>
      </c>
      <c r="AG359" s="62">
        <f t="shared" ca="1" si="132"/>
        <v>0</v>
      </c>
    </row>
    <row r="360" spans="1:33" ht="12" customHeight="1">
      <c r="A360" s="65">
        <f t="shared" si="129"/>
        <v>47727</v>
      </c>
      <c r="B360" s="66">
        <f>Summary!D360</f>
        <v>0</v>
      </c>
      <c r="C360" s="74"/>
      <c r="D360" s="67">
        <f t="shared" si="111"/>
        <v>0</v>
      </c>
      <c r="E360" s="56">
        <f t="shared" si="112"/>
        <v>0</v>
      </c>
      <c r="F360" s="56">
        <f t="shared" ca="1" si="113"/>
        <v>0</v>
      </c>
      <c r="G360" s="68">
        <f>VLOOKUP($A360,[0]!Table,MATCH(G$4,[0]!Curves,0))</f>
        <v>0</v>
      </c>
      <c r="H360" s="69">
        <f t="shared" si="114"/>
        <v>0</v>
      </c>
      <c r="I360" s="68">
        <f t="shared" si="115"/>
        <v>0</v>
      </c>
      <c r="J360" s="68">
        <v>0</v>
      </c>
      <c r="K360" s="69">
        <f t="shared" si="116"/>
        <v>0</v>
      </c>
      <c r="L360" s="85">
        <f t="shared" si="117"/>
        <v>0</v>
      </c>
      <c r="M360" s="68" t="e">
        <f>VLOOKUP($A360,[0]!Table,MATCH(M$4,[0]!Curves,0))</f>
        <v>#N/A</v>
      </c>
      <c r="N360" s="69" t="e">
        <f t="shared" si="118"/>
        <v>#N/A</v>
      </c>
      <c r="O360" s="85" t="e">
        <f t="shared" si="119"/>
        <v>#N/A</v>
      </c>
      <c r="P360" s="60"/>
      <c r="Q360" s="85">
        <f t="shared" si="120"/>
        <v>0</v>
      </c>
      <c r="R360" s="85">
        <f t="shared" si="121"/>
        <v>0</v>
      </c>
      <c r="S360" s="85">
        <f>Summary!E360</f>
        <v>0</v>
      </c>
      <c r="T360" s="70"/>
      <c r="U360" s="22">
        <f t="shared" si="122"/>
        <v>30</v>
      </c>
      <c r="V360" s="71">
        <f t="shared" si="123"/>
        <v>47727</v>
      </c>
      <c r="W360" s="22">
        <f t="shared" ca="1" si="124"/>
        <v>10665</v>
      </c>
      <c r="X360" s="68">
        <f>VLOOKUP($A360,[0]!Table,MATCH(X$4,[0]!Curves,0))</f>
        <v>6.5949598761595701E-2</v>
      </c>
      <c r="Y360" s="72">
        <f t="shared" ca="1" si="125"/>
        <v>0.15037758845438354</v>
      </c>
      <c r="Z360" s="22">
        <f t="shared" si="126"/>
        <v>0</v>
      </c>
      <c r="AA360" s="22">
        <f t="shared" si="127"/>
        <v>0</v>
      </c>
      <c r="AB360" s="73"/>
      <c r="AC360" s="62">
        <f t="shared" ca="1" si="128"/>
        <v>0</v>
      </c>
      <c r="AE360" s="62">
        <f t="shared" ca="1" si="130"/>
        <v>0</v>
      </c>
      <c r="AF360" s="62">
        <f t="shared" ca="1" si="131"/>
        <v>0</v>
      </c>
      <c r="AG360" s="62">
        <f t="shared" ca="1" si="132"/>
        <v>0</v>
      </c>
    </row>
    <row r="361" spans="1:33" ht="12" customHeight="1">
      <c r="A361" s="65">
        <f t="shared" si="129"/>
        <v>47757</v>
      </c>
      <c r="B361" s="66">
        <f>Summary!D361</f>
        <v>0</v>
      </c>
      <c r="C361" s="74"/>
      <c r="D361" s="67">
        <f t="shared" si="111"/>
        <v>0</v>
      </c>
      <c r="E361" s="56">
        <f t="shared" si="112"/>
        <v>0</v>
      </c>
      <c r="F361" s="56">
        <f t="shared" ca="1" si="113"/>
        <v>0</v>
      </c>
      <c r="G361" s="68">
        <f>VLOOKUP($A361,[0]!Table,MATCH(G$4,[0]!Curves,0))</f>
        <v>0</v>
      </c>
      <c r="H361" s="69">
        <f t="shared" si="114"/>
        <v>0</v>
      </c>
      <c r="I361" s="68">
        <f t="shared" si="115"/>
        <v>0</v>
      </c>
      <c r="J361" s="68">
        <v>0</v>
      </c>
      <c r="K361" s="69">
        <f t="shared" si="116"/>
        <v>0</v>
      </c>
      <c r="L361" s="85">
        <f t="shared" si="117"/>
        <v>0</v>
      </c>
      <c r="M361" s="68" t="e">
        <f>VLOOKUP($A361,[0]!Table,MATCH(M$4,[0]!Curves,0))</f>
        <v>#N/A</v>
      </c>
      <c r="N361" s="69" t="e">
        <f t="shared" si="118"/>
        <v>#N/A</v>
      </c>
      <c r="O361" s="85" t="e">
        <f t="shared" si="119"/>
        <v>#N/A</v>
      </c>
      <c r="P361" s="60"/>
      <c r="Q361" s="85">
        <f t="shared" si="120"/>
        <v>0</v>
      </c>
      <c r="R361" s="85">
        <f t="shared" si="121"/>
        <v>0</v>
      </c>
      <c r="S361" s="85">
        <f>Summary!E361</f>
        <v>0</v>
      </c>
      <c r="T361" s="70"/>
      <c r="U361" s="22">
        <f t="shared" si="122"/>
        <v>31</v>
      </c>
      <c r="V361" s="71">
        <f t="shared" si="123"/>
        <v>47757</v>
      </c>
      <c r="W361" s="22">
        <f t="shared" ca="1" si="124"/>
        <v>10695</v>
      </c>
      <c r="X361" s="68">
        <f>VLOOKUP($A361,[0]!Table,MATCH(X$4,[0]!Curves,0))</f>
        <v>6.5943557305913697E-2</v>
      </c>
      <c r="Y361" s="72">
        <f t="shared" ca="1" si="125"/>
        <v>0.14960391434551085</v>
      </c>
      <c r="Z361" s="22">
        <f t="shared" si="126"/>
        <v>0</v>
      </c>
      <c r="AA361" s="22">
        <f t="shared" si="127"/>
        <v>0</v>
      </c>
      <c r="AB361" s="73"/>
      <c r="AC361" s="62">
        <f t="shared" ca="1" si="128"/>
        <v>0</v>
      </c>
      <c r="AE361" s="62">
        <f t="shared" ca="1" si="130"/>
        <v>0</v>
      </c>
      <c r="AF361" s="62">
        <f t="shared" ca="1" si="131"/>
        <v>0</v>
      </c>
      <c r="AG361" s="62">
        <f t="shared" ca="1" si="132"/>
        <v>0</v>
      </c>
    </row>
    <row r="362" spans="1:33" ht="12" customHeight="1">
      <c r="A362" s="65">
        <f t="shared" si="129"/>
        <v>47788</v>
      </c>
      <c r="B362" s="66">
        <f>Summary!D362</f>
        <v>0</v>
      </c>
      <c r="C362" s="74"/>
      <c r="D362" s="67">
        <f t="shared" si="111"/>
        <v>0</v>
      </c>
      <c r="E362" s="56">
        <f t="shared" si="112"/>
        <v>0</v>
      </c>
      <c r="F362" s="56">
        <f t="shared" ca="1" si="113"/>
        <v>0</v>
      </c>
      <c r="G362" s="68">
        <f>VLOOKUP($A362,[0]!Table,MATCH(G$4,[0]!Curves,0))</f>
        <v>0</v>
      </c>
      <c r="H362" s="69">
        <f t="shared" si="114"/>
        <v>0</v>
      </c>
      <c r="I362" s="68">
        <f t="shared" si="115"/>
        <v>0</v>
      </c>
      <c r="J362" s="68">
        <v>0</v>
      </c>
      <c r="K362" s="69">
        <f t="shared" si="116"/>
        <v>0</v>
      </c>
      <c r="L362" s="85">
        <f t="shared" si="117"/>
        <v>0</v>
      </c>
      <c r="M362" s="68" t="e">
        <f>VLOOKUP($A362,[0]!Table,MATCH(M$4,[0]!Curves,0))</f>
        <v>#N/A</v>
      </c>
      <c r="N362" s="69" t="e">
        <f t="shared" si="118"/>
        <v>#N/A</v>
      </c>
      <c r="O362" s="85" t="e">
        <f t="shared" si="119"/>
        <v>#N/A</v>
      </c>
      <c r="P362" s="60"/>
      <c r="Q362" s="85">
        <f t="shared" si="120"/>
        <v>0</v>
      </c>
      <c r="R362" s="85">
        <f t="shared" si="121"/>
        <v>0</v>
      </c>
      <c r="S362" s="85">
        <f>Summary!E362</f>
        <v>0</v>
      </c>
      <c r="T362" s="70"/>
      <c r="U362" s="22">
        <f t="shared" si="122"/>
        <v>30</v>
      </c>
      <c r="V362" s="71">
        <f t="shared" si="123"/>
        <v>47788</v>
      </c>
      <c r="W362" s="22">
        <f t="shared" ca="1" si="124"/>
        <v>10726</v>
      </c>
      <c r="X362" s="68">
        <f>VLOOKUP($A362,[0]!Table,MATCH(X$4,[0]!Curves,0))</f>
        <v>6.59373144683877E-2</v>
      </c>
      <c r="Y362" s="72">
        <f t="shared" ca="1" si="125"/>
        <v>0.14880878282760143</v>
      </c>
      <c r="Z362" s="22">
        <f t="shared" si="126"/>
        <v>0</v>
      </c>
      <c r="AA362" s="22">
        <f t="shared" si="127"/>
        <v>0</v>
      </c>
      <c r="AB362" s="73"/>
      <c r="AC362" s="62">
        <f t="shared" ca="1" si="128"/>
        <v>0</v>
      </c>
      <c r="AE362" s="62">
        <f t="shared" ca="1" si="130"/>
        <v>0</v>
      </c>
      <c r="AF362" s="62">
        <f t="shared" ca="1" si="131"/>
        <v>0</v>
      </c>
      <c r="AG362" s="62">
        <f t="shared" ca="1" si="132"/>
        <v>0</v>
      </c>
    </row>
    <row r="363" spans="1:33" ht="12" customHeight="1">
      <c r="A363" s="65">
        <f t="shared" si="129"/>
        <v>47818</v>
      </c>
      <c r="B363" s="66">
        <f>Summary!D363</f>
        <v>0</v>
      </c>
      <c r="C363" s="74"/>
      <c r="D363" s="67">
        <f t="shared" si="111"/>
        <v>0</v>
      </c>
      <c r="E363" s="56">
        <f t="shared" si="112"/>
        <v>0</v>
      </c>
      <c r="F363" s="56">
        <f t="shared" ca="1" si="113"/>
        <v>0</v>
      </c>
      <c r="G363" s="68">
        <f>VLOOKUP($A363,[0]!Table,MATCH(G$4,[0]!Curves,0))</f>
        <v>0</v>
      </c>
      <c r="H363" s="69">
        <f t="shared" si="114"/>
        <v>0</v>
      </c>
      <c r="I363" s="68">
        <f t="shared" si="115"/>
        <v>0</v>
      </c>
      <c r="J363" s="68">
        <v>0</v>
      </c>
      <c r="K363" s="69">
        <f t="shared" si="116"/>
        <v>0</v>
      </c>
      <c r="L363" s="85">
        <f t="shared" si="117"/>
        <v>0</v>
      </c>
      <c r="M363" s="68" t="e">
        <f>VLOOKUP($A363,[0]!Table,MATCH(M$4,[0]!Curves,0))</f>
        <v>#N/A</v>
      </c>
      <c r="N363" s="69" t="e">
        <f t="shared" si="118"/>
        <v>#N/A</v>
      </c>
      <c r="O363" s="85" t="e">
        <f t="shared" si="119"/>
        <v>#N/A</v>
      </c>
      <c r="P363" s="60"/>
      <c r="Q363" s="85">
        <f t="shared" si="120"/>
        <v>0</v>
      </c>
      <c r="R363" s="85">
        <f t="shared" si="121"/>
        <v>0</v>
      </c>
      <c r="S363" s="85">
        <f>Summary!E363</f>
        <v>0</v>
      </c>
      <c r="T363" s="70"/>
      <c r="U363" s="22">
        <f t="shared" si="122"/>
        <v>31</v>
      </c>
      <c r="V363" s="71">
        <f t="shared" si="123"/>
        <v>47818</v>
      </c>
      <c r="W363" s="22">
        <f t="shared" ca="1" si="124"/>
        <v>10756</v>
      </c>
      <c r="X363" s="68">
        <f>VLOOKUP($A363,[0]!Table,MATCH(X$4,[0]!Curves,0))</f>
        <v>6.5931273012729705E-2</v>
      </c>
      <c r="Y363" s="72">
        <f t="shared" ca="1" si="125"/>
        <v>0.1480434693899583</v>
      </c>
      <c r="Z363" s="22">
        <f t="shared" si="126"/>
        <v>0</v>
      </c>
      <c r="AA363" s="22">
        <f t="shared" si="127"/>
        <v>0</v>
      </c>
      <c r="AB363" s="73"/>
      <c r="AC363" s="62">
        <f t="shared" ca="1" si="128"/>
        <v>0</v>
      </c>
      <c r="AE363" s="62">
        <f t="shared" ca="1" si="130"/>
        <v>0</v>
      </c>
      <c r="AF363" s="62">
        <f t="shared" ca="1" si="131"/>
        <v>0</v>
      </c>
      <c r="AG363" s="62">
        <f t="shared" ca="1" si="132"/>
        <v>0</v>
      </c>
    </row>
    <row r="364" spans="1:33" ht="12" customHeight="1">
      <c r="A364" s="65">
        <f t="shared" si="129"/>
        <v>47849</v>
      </c>
      <c r="B364" s="66">
        <f>Summary!D364</f>
        <v>0</v>
      </c>
      <c r="C364" s="74"/>
      <c r="D364" s="67">
        <f t="shared" si="111"/>
        <v>0</v>
      </c>
      <c r="E364" s="56">
        <f t="shared" si="112"/>
        <v>0</v>
      </c>
      <c r="F364" s="56">
        <f t="shared" ca="1" si="113"/>
        <v>0</v>
      </c>
      <c r="G364" s="68">
        <f>VLOOKUP($A364,[0]!Table,MATCH(G$4,[0]!Curves,0))</f>
        <v>0</v>
      </c>
      <c r="H364" s="69">
        <f t="shared" si="114"/>
        <v>0</v>
      </c>
      <c r="I364" s="68">
        <f t="shared" si="115"/>
        <v>0</v>
      </c>
      <c r="J364" s="68">
        <v>0</v>
      </c>
      <c r="K364" s="69">
        <f t="shared" si="116"/>
        <v>0</v>
      </c>
      <c r="L364" s="85">
        <f t="shared" si="117"/>
        <v>0</v>
      </c>
      <c r="M364" s="68" t="e">
        <f>VLOOKUP($A364,[0]!Table,MATCH(M$4,[0]!Curves,0))</f>
        <v>#N/A</v>
      </c>
      <c r="N364" s="69" t="e">
        <f t="shared" si="118"/>
        <v>#N/A</v>
      </c>
      <c r="O364" s="85" t="e">
        <f t="shared" si="119"/>
        <v>#N/A</v>
      </c>
      <c r="P364" s="60"/>
      <c r="Q364" s="85">
        <f t="shared" si="120"/>
        <v>0</v>
      </c>
      <c r="R364" s="85">
        <f t="shared" si="121"/>
        <v>0</v>
      </c>
      <c r="S364" s="85">
        <f>Summary!E364</f>
        <v>0</v>
      </c>
      <c r="T364" s="70"/>
      <c r="U364" s="22">
        <f t="shared" si="122"/>
        <v>31</v>
      </c>
      <c r="V364" s="71">
        <f t="shared" si="123"/>
        <v>47849</v>
      </c>
      <c r="W364" s="22">
        <f t="shared" ca="1" si="124"/>
        <v>10787</v>
      </c>
      <c r="X364" s="68">
        <f>VLOOKUP($A364,[0]!Table,MATCH(X$4,[0]!Curves,0))</f>
        <v>6.5931273012729705E-2</v>
      </c>
      <c r="Y364" s="72">
        <f t="shared" ca="1" si="125"/>
        <v>0.14723064777368988</v>
      </c>
      <c r="Z364" s="22">
        <f t="shared" si="126"/>
        <v>0</v>
      </c>
      <c r="AA364" s="22">
        <f t="shared" si="127"/>
        <v>0</v>
      </c>
      <c r="AB364" s="73"/>
      <c r="AC364" s="62">
        <f t="shared" ca="1" si="128"/>
        <v>0</v>
      </c>
      <c r="AE364" s="62">
        <f t="shared" ca="1" si="130"/>
        <v>0</v>
      </c>
      <c r="AF364" s="62">
        <f t="shared" ca="1" si="131"/>
        <v>0</v>
      </c>
      <c r="AG364" s="62">
        <f t="shared" ca="1" si="132"/>
        <v>0</v>
      </c>
    </row>
    <row r="365" spans="1:33" ht="12" customHeight="1">
      <c r="A365" s="65">
        <f t="shared" si="129"/>
        <v>47880</v>
      </c>
      <c r="B365" s="66">
        <f>Summary!D365</f>
        <v>0</v>
      </c>
      <c r="C365" s="74"/>
      <c r="D365" s="67">
        <f t="shared" si="111"/>
        <v>0</v>
      </c>
      <c r="E365" s="56">
        <f t="shared" si="112"/>
        <v>0</v>
      </c>
      <c r="F365" s="56">
        <f t="shared" ca="1" si="113"/>
        <v>0</v>
      </c>
      <c r="G365" s="68">
        <f>VLOOKUP($A365,[0]!Table,MATCH(G$4,[0]!Curves,0))</f>
        <v>0</v>
      </c>
      <c r="H365" s="69">
        <f t="shared" si="114"/>
        <v>0</v>
      </c>
      <c r="I365" s="68">
        <f t="shared" si="115"/>
        <v>0</v>
      </c>
      <c r="J365" s="68">
        <v>0</v>
      </c>
      <c r="K365" s="69">
        <f t="shared" si="116"/>
        <v>0</v>
      </c>
      <c r="L365" s="85">
        <f t="shared" si="117"/>
        <v>0</v>
      </c>
      <c r="M365" s="68" t="e">
        <f>VLOOKUP($A365,[0]!Table,MATCH(M$4,[0]!Curves,0))</f>
        <v>#N/A</v>
      </c>
      <c r="N365" s="69" t="e">
        <f t="shared" si="118"/>
        <v>#N/A</v>
      </c>
      <c r="O365" s="85" t="e">
        <f t="shared" si="119"/>
        <v>#N/A</v>
      </c>
      <c r="P365" s="60"/>
      <c r="Q365" s="85">
        <f t="shared" si="120"/>
        <v>0</v>
      </c>
      <c r="R365" s="85">
        <f t="shared" si="121"/>
        <v>0</v>
      </c>
      <c r="S365" s="85">
        <f>Summary!E365</f>
        <v>0</v>
      </c>
      <c r="T365" s="70"/>
      <c r="U365" s="22">
        <f t="shared" si="122"/>
        <v>28</v>
      </c>
      <c r="V365" s="71">
        <f t="shared" si="123"/>
        <v>47880</v>
      </c>
      <c r="W365" s="22">
        <f t="shared" ca="1" si="124"/>
        <v>10818</v>
      </c>
      <c r="X365" s="68">
        <f>VLOOKUP($A365,[0]!Table,MATCH(X$4,[0]!Curves,0))</f>
        <v>6.5931273012729705E-2</v>
      </c>
      <c r="Y365" s="72">
        <f t="shared" ca="1" si="125"/>
        <v>0.14642228889382319</v>
      </c>
      <c r="Z365" s="22">
        <f t="shared" si="126"/>
        <v>0</v>
      </c>
      <c r="AA365" s="22">
        <f t="shared" si="127"/>
        <v>0</v>
      </c>
      <c r="AB365" s="73"/>
      <c r="AC365" s="62">
        <f t="shared" ca="1" si="128"/>
        <v>0</v>
      </c>
      <c r="AE365" s="62">
        <f t="shared" ca="1" si="130"/>
        <v>0</v>
      </c>
      <c r="AF365" s="62">
        <f t="shared" ca="1" si="131"/>
        <v>0</v>
      </c>
      <c r="AG365" s="62">
        <f t="shared" ca="1" si="132"/>
        <v>0</v>
      </c>
    </row>
    <row r="366" spans="1:33" ht="12" customHeight="1">
      <c r="A366" s="65">
        <f t="shared" si="129"/>
        <v>47908</v>
      </c>
      <c r="B366" s="66">
        <f>Summary!D366</f>
        <v>0</v>
      </c>
      <c r="C366" s="74"/>
      <c r="D366" s="67">
        <f t="shared" si="111"/>
        <v>0</v>
      </c>
      <c r="E366" s="56">
        <f t="shared" si="112"/>
        <v>0</v>
      </c>
      <c r="F366" s="56">
        <f t="shared" ca="1" si="113"/>
        <v>0</v>
      </c>
      <c r="G366" s="68">
        <f>VLOOKUP($A366,[0]!Table,MATCH(G$4,[0]!Curves,0))</f>
        <v>0</v>
      </c>
      <c r="H366" s="69">
        <f t="shared" si="114"/>
        <v>0</v>
      </c>
      <c r="I366" s="68">
        <f t="shared" si="115"/>
        <v>0</v>
      </c>
      <c r="J366" s="68">
        <v>0</v>
      </c>
      <c r="K366" s="69">
        <f t="shared" si="116"/>
        <v>0</v>
      </c>
      <c r="L366" s="85">
        <f t="shared" si="117"/>
        <v>0</v>
      </c>
      <c r="M366" s="68" t="e">
        <f>VLOOKUP($A366,[0]!Table,MATCH(M$4,[0]!Curves,0))</f>
        <v>#N/A</v>
      </c>
      <c r="N366" s="69" t="e">
        <f t="shared" si="118"/>
        <v>#N/A</v>
      </c>
      <c r="O366" s="85" t="e">
        <f t="shared" si="119"/>
        <v>#N/A</v>
      </c>
      <c r="P366" s="60"/>
      <c r="Q366" s="85">
        <f t="shared" si="120"/>
        <v>0</v>
      </c>
      <c r="R366" s="85">
        <f t="shared" si="121"/>
        <v>0</v>
      </c>
      <c r="S366" s="85">
        <f>Summary!E366</f>
        <v>0</v>
      </c>
      <c r="T366" s="70"/>
      <c r="U366" s="22">
        <f t="shared" si="122"/>
        <v>31</v>
      </c>
      <c r="V366" s="71">
        <f t="shared" si="123"/>
        <v>47908</v>
      </c>
      <c r="W366" s="22">
        <f t="shared" ca="1" si="124"/>
        <v>10846</v>
      </c>
      <c r="X366" s="68">
        <f>VLOOKUP($A366,[0]!Table,MATCH(X$4,[0]!Curves,0))</f>
        <v>6.5931273012729705E-2</v>
      </c>
      <c r="Y366" s="72">
        <f t="shared" ca="1" si="125"/>
        <v>0.1456959737261746</v>
      </c>
      <c r="Z366" s="22">
        <f t="shared" si="126"/>
        <v>0</v>
      </c>
      <c r="AA366" s="22">
        <f t="shared" si="127"/>
        <v>0</v>
      </c>
      <c r="AB366" s="73"/>
      <c r="AC366" s="62">
        <f t="shared" ca="1" si="128"/>
        <v>0</v>
      </c>
      <c r="AE366" s="62">
        <f t="shared" ca="1" si="130"/>
        <v>0</v>
      </c>
      <c r="AF366" s="62">
        <f t="shared" ca="1" si="131"/>
        <v>0</v>
      </c>
      <c r="AG366" s="62">
        <f t="shared" ca="1" si="132"/>
        <v>0</v>
      </c>
    </row>
    <row r="367" spans="1:33" ht="12" customHeight="1">
      <c r="A367" s="65">
        <f t="shared" si="129"/>
        <v>47939</v>
      </c>
      <c r="B367" s="66">
        <f>Summary!D367</f>
        <v>0</v>
      </c>
      <c r="C367" s="74"/>
      <c r="D367" s="67">
        <f t="shared" si="111"/>
        <v>0</v>
      </c>
      <c r="E367" s="56">
        <f t="shared" si="112"/>
        <v>0</v>
      </c>
      <c r="F367" s="56">
        <f t="shared" ca="1" si="113"/>
        <v>0</v>
      </c>
      <c r="G367" s="68">
        <f>VLOOKUP($A367,[0]!Table,MATCH(G$4,[0]!Curves,0))</f>
        <v>0</v>
      </c>
      <c r="H367" s="69">
        <f t="shared" si="114"/>
        <v>0</v>
      </c>
      <c r="I367" s="68">
        <f t="shared" si="115"/>
        <v>0</v>
      </c>
      <c r="J367" s="68">
        <v>0</v>
      </c>
      <c r="K367" s="69">
        <f t="shared" si="116"/>
        <v>0</v>
      </c>
      <c r="L367" s="85">
        <f t="shared" si="117"/>
        <v>0</v>
      </c>
      <c r="M367" s="68" t="e">
        <f>VLOOKUP($A367,[0]!Table,MATCH(M$4,[0]!Curves,0))</f>
        <v>#N/A</v>
      </c>
      <c r="N367" s="69" t="e">
        <f t="shared" si="118"/>
        <v>#N/A</v>
      </c>
      <c r="O367" s="85" t="e">
        <f t="shared" si="119"/>
        <v>#N/A</v>
      </c>
      <c r="P367" s="60"/>
      <c r="Q367" s="85">
        <f t="shared" si="120"/>
        <v>0</v>
      </c>
      <c r="R367" s="85">
        <f t="shared" si="121"/>
        <v>0</v>
      </c>
      <c r="S367" s="85">
        <f>Summary!E367</f>
        <v>0</v>
      </c>
      <c r="T367" s="70"/>
      <c r="U367" s="22">
        <f t="shared" si="122"/>
        <v>30</v>
      </c>
      <c r="V367" s="71">
        <f t="shared" si="123"/>
        <v>47939</v>
      </c>
      <c r="W367" s="22">
        <f t="shared" ca="1" si="124"/>
        <v>10877</v>
      </c>
      <c r="X367" s="68">
        <f>VLOOKUP($A367,[0]!Table,MATCH(X$4,[0]!Curves,0))</f>
        <v>6.5931273012729705E-2</v>
      </c>
      <c r="Y367" s="72">
        <f t="shared" ca="1" si="125"/>
        <v>0.14489604085959223</v>
      </c>
      <c r="Z367" s="22">
        <f t="shared" si="126"/>
        <v>0</v>
      </c>
      <c r="AA367" s="22">
        <f t="shared" si="127"/>
        <v>0</v>
      </c>
      <c r="AB367" s="73"/>
      <c r="AC367" s="62">
        <f t="shared" ca="1" si="128"/>
        <v>0</v>
      </c>
      <c r="AE367" s="62">
        <f t="shared" ca="1" si="130"/>
        <v>0</v>
      </c>
      <c r="AF367" s="62">
        <f t="shared" ca="1" si="131"/>
        <v>0</v>
      </c>
      <c r="AG367" s="62">
        <f t="shared" ca="1" si="132"/>
        <v>0</v>
      </c>
    </row>
    <row r="368" spans="1:33" ht="12" customHeight="1">
      <c r="A368" s="65">
        <f t="shared" si="129"/>
        <v>47969</v>
      </c>
      <c r="B368" s="66">
        <f>Summary!D368</f>
        <v>0</v>
      </c>
      <c r="C368" s="74"/>
      <c r="D368" s="67">
        <f t="shared" si="111"/>
        <v>0</v>
      </c>
      <c r="E368" s="56">
        <f t="shared" si="112"/>
        <v>0</v>
      </c>
      <c r="F368" s="56">
        <f t="shared" ca="1" si="113"/>
        <v>0</v>
      </c>
      <c r="G368" s="68">
        <f>VLOOKUP($A368,[0]!Table,MATCH(G$4,[0]!Curves,0))</f>
        <v>0</v>
      </c>
      <c r="H368" s="69">
        <f t="shared" si="114"/>
        <v>0</v>
      </c>
      <c r="I368" s="68">
        <f t="shared" si="115"/>
        <v>0</v>
      </c>
      <c r="J368" s="68">
        <v>0</v>
      </c>
      <c r="K368" s="69">
        <f t="shared" si="116"/>
        <v>0</v>
      </c>
      <c r="L368" s="85">
        <f t="shared" si="117"/>
        <v>0</v>
      </c>
      <c r="M368" s="68" t="e">
        <f>VLOOKUP($A368,[0]!Table,MATCH(M$4,[0]!Curves,0))</f>
        <v>#N/A</v>
      </c>
      <c r="N368" s="69" t="e">
        <f t="shared" si="118"/>
        <v>#N/A</v>
      </c>
      <c r="O368" s="85" t="e">
        <f t="shared" si="119"/>
        <v>#N/A</v>
      </c>
      <c r="P368" s="60"/>
      <c r="Q368" s="85">
        <f t="shared" si="120"/>
        <v>0</v>
      </c>
      <c r="R368" s="85">
        <f t="shared" si="121"/>
        <v>0</v>
      </c>
      <c r="S368" s="85">
        <f>Summary!E368</f>
        <v>0</v>
      </c>
      <c r="T368" s="70"/>
      <c r="U368" s="22">
        <f t="shared" si="122"/>
        <v>31</v>
      </c>
      <c r="V368" s="71">
        <f t="shared" si="123"/>
        <v>47969</v>
      </c>
      <c r="W368" s="22">
        <f t="shared" ca="1" si="124"/>
        <v>10907</v>
      </c>
      <c r="X368" s="68">
        <f>VLOOKUP($A368,[0]!Table,MATCH(X$4,[0]!Curves,0))</f>
        <v>6.5931273012729705E-2</v>
      </c>
      <c r="Y368" s="72">
        <f t="shared" ca="1" si="125"/>
        <v>0.14412609426828588</v>
      </c>
      <c r="Z368" s="22">
        <f t="shared" si="126"/>
        <v>0</v>
      </c>
      <c r="AA368" s="22">
        <f t="shared" si="127"/>
        <v>0</v>
      </c>
      <c r="AB368" s="73"/>
      <c r="AC368" s="62">
        <f t="shared" ca="1" si="128"/>
        <v>0</v>
      </c>
      <c r="AE368" s="62">
        <f t="shared" ca="1" si="130"/>
        <v>0</v>
      </c>
      <c r="AF368" s="62">
        <f t="shared" ca="1" si="131"/>
        <v>0</v>
      </c>
      <c r="AG368" s="62">
        <f t="shared" ca="1" si="132"/>
        <v>0</v>
      </c>
    </row>
    <row r="369" spans="1:33" ht="12" customHeight="1">
      <c r="A369" s="65">
        <f t="shared" si="129"/>
        <v>48000</v>
      </c>
      <c r="B369" s="66">
        <f>Summary!D369</f>
        <v>0</v>
      </c>
      <c r="C369" s="74"/>
      <c r="D369" s="67">
        <f t="shared" si="111"/>
        <v>0</v>
      </c>
      <c r="E369" s="56">
        <f t="shared" si="112"/>
        <v>0</v>
      </c>
      <c r="F369" s="56">
        <f t="shared" ca="1" si="113"/>
        <v>0</v>
      </c>
      <c r="G369" s="68">
        <f>VLOOKUP($A369,[0]!Table,MATCH(G$4,[0]!Curves,0))</f>
        <v>0</v>
      </c>
      <c r="H369" s="69">
        <f t="shared" si="114"/>
        <v>0</v>
      </c>
      <c r="I369" s="68">
        <f t="shared" si="115"/>
        <v>0</v>
      </c>
      <c r="J369" s="68">
        <v>0</v>
      </c>
      <c r="K369" s="69">
        <f t="shared" si="116"/>
        <v>0</v>
      </c>
      <c r="L369" s="85">
        <f t="shared" si="117"/>
        <v>0</v>
      </c>
      <c r="M369" s="68" t="e">
        <f>VLOOKUP($A369,[0]!Table,MATCH(M$4,[0]!Curves,0))</f>
        <v>#N/A</v>
      </c>
      <c r="N369" s="69" t="e">
        <f t="shared" si="118"/>
        <v>#N/A</v>
      </c>
      <c r="O369" s="85" t="e">
        <f t="shared" si="119"/>
        <v>#N/A</v>
      </c>
      <c r="P369" s="60"/>
      <c r="Q369" s="85">
        <f t="shared" si="120"/>
        <v>0</v>
      </c>
      <c r="R369" s="85">
        <f t="shared" si="121"/>
        <v>0</v>
      </c>
      <c r="S369" s="85">
        <f>Summary!E369</f>
        <v>0</v>
      </c>
      <c r="T369" s="70"/>
      <c r="U369" s="22">
        <f t="shared" si="122"/>
        <v>30</v>
      </c>
      <c r="V369" s="71">
        <f t="shared" si="123"/>
        <v>48000</v>
      </c>
      <c r="W369" s="22">
        <f t="shared" ca="1" si="124"/>
        <v>10938</v>
      </c>
      <c r="X369" s="68">
        <f>VLOOKUP($A369,[0]!Table,MATCH(X$4,[0]!Curves,0))</f>
        <v>6.5931273012729705E-2</v>
      </c>
      <c r="Y369" s="72">
        <f t="shared" ca="1" si="125"/>
        <v>0.14333478070766523</v>
      </c>
      <c r="Z369" s="22">
        <f t="shared" si="126"/>
        <v>0</v>
      </c>
      <c r="AA369" s="22">
        <f t="shared" si="127"/>
        <v>0</v>
      </c>
      <c r="AB369" s="73"/>
      <c r="AC369" s="62">
        <f t="shared" ca="1" si="128"/>
        <v>0</v>
      </c>
      <c r="AE369" s="62">
        <f t="shared" ca="1" si="130"/>
        <v>0</v>
      </c>
      <c r="AF369" s="62">
        <f t="shared" ca="1" si="131"/>
        <v>0</v>
      </c>
      <c r="AG369" s="62">
        <f t="shared" ca="1" si="132"/>
        <v>0</v>
      </c>
    </row>
    <row r="370" spans="1:33">
      <c r="A370" s="65">
        <f t="shared" si="129"/>
        <v>48030</v>
      </c>
      <c r="X370" s="68">
        <f>VLOOKUP($A370,[0]!Table,MATCH(X$4,[0]!Curves,0))</f>
        <v>6.5931273012729705E-2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33" sqref="P33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11" width="18.85546875" style="1" customWidth="1"/>
    <col min="12" max="12" width="15.28515625" bestFit="1" customWidth="1"/>
    <col min="13" max="13" width="12.7109375" style="3" customWidth="1"/>
    <col min="14" max="14" width="12.7109375" customWidth="1"/>
    <col min="15" max="16" width="17.85546875" style="75" bestFit="1" customWidth="1"/>
    <col min="17" max="16384" width="9.140625" style="3"/>
  </cols>
  <sheetData>
    <row r="1" spans="1:31">
      <c r="A1" s="3" t="s">
        <v>0</v>
      </c>
      <c r="B1" s="3"/>
      <c r="C1" s="4" t="s">
        <v>67</v>
      </c>
      <c r="D1" s="5" t="s">
        <v>1</v>
      </c>
    </row>
    <row r="2" spans="1:31">
      <c r="A2" s="3" t="s">
        <v>2</v>
      </c>
      <c r="B2" s="3"/>
      <c r="C2" s="4" t="s">
        <v>67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77">
        <f>'Inputs-Summary'!B5</f>
        <v>37063</v>
      </c>
      <c r="B6" s="7"/>
      <c r="D6" s="5"/>
      <c r="E6" s="5"/>
    </row>
    <row r="7" spans="1:31">
      <c r="A7" s="3"/>
      <c r="B7" s="3"/>
      <c r="C7" s="4"/>
      <c r="D7" s="8"/>
    </row>
    <row r="8" spans="1:31" ht="11.25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1.25">
      <c r="C11" s="4" t="s">
        <v>8</v>
      </c>
      <c r="D11" s="11">
        <f t="shared" ref="D11:P11" si="1">today</f>
        <v>37063</v>
      </c>
      <c r="E11" s="11">
        <f t="shared" si="1"/>
        <v>37063</v>
      </c>
      <c r="F11" s="11">
        <f t="shared" si="1"/>
        <v>37063</v>
      </c>
      <c r="G11" s="11">
        <f t="shared" si="1"/>
        <v>37063</v>
      </c>
      <c r="H11" s="11">
        <f t="shared" si="1"/>
        <v>37063</v>
      </c>
      <c r="I11" s="11">
        <f t="shared" si="1"/>
        <v>37063</v>
      </c>
      <c r="J11" s="11">
        <f t="shared" si="1"/>
        <v>37063</v>
      </c>
      <c r="K11" s="11">
        <f t="shared" si="1"/>
        <v>37063</v>
      </c>
      <c r="L11" s="11">
        <f t="shared" si="1"/>
        <v>37063</v>
      </c>
      <c r="M11" s="11">
        <f t="shared" si="1"/>
        <v>37063</v>
      </c>
      <c r="N11" s="11">
        <f t="shared" si="1"/>
        <v>37063</v>
      </c>
      <c r="O11" s="11">
        <f t="shared" si="1"/>
        <v>37063</v>
      </c>
      <c r="P11" s="11">
        <f t="shared" si="1"/>
        <v>37063</v>
      </c>
    </row>
    <row r="12" spans="1:31" s="1" customFormat="1" ht="11.25">
      <c r="C12" s="4" t="s">
        <v>9</v>
      </c>
      <c r="D12" s="4">
        <f t="shared" ref="D12:N12" si="2">BeginningOfNextMonth(D11)</f>
        <v>37073</v>
      </c>
      <c r="E12" s="4">
        <f t="shared" si="2"/>
        <v>37073</v>
      </c>
      <c r="F12" s="4">
        <f t="shared" si="2"/>
        <v>37073</v>
      </c>
      <c r="G12" s="4">
        <f t="shared" si="2"/>
        <v>37073</v>
      </c>
      <c r="H12" s="4">
        <f t="shared" si="2"/>
        <v>37073</v>
      </c>
      <c r="I12" s="4">
        <f t="shared" si="2"/>
        <v>37073</v>
      </c>
      <c r="J12" s="4">
        <f t="shared" si="2"/>
        <v>37073</v>
      </c>
      <c r="K12" s="4">
        <f t="shared" si="2"/>
        <v>37073</v>
      </c>
      <c r="L12" s="4">
        <f t="shared" si="2"/>
        <v>37073</v>
      </c>
      <c r="M12" s="4">
        <f t="shared" si="2"/>
        <v>37073</v>
      </c>
      <c r="N12" s="4">
        <f t="shared" si="2"/>
        <v>37073</v>
      </c>
      <c r="O12" s="4">
        <f>BeginningOfNextMonth(O11)</f>
        <v>37073</v>
      </c>
      <c r="P12" s="4">
        <f>BeginningOfNextMonth(P11)</f>
        <v>37073</v>
      </c>
    </row>
    <row r="13" spans="1:31" s="1" customFormat="1" ht="11.25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68</v>
      </c>
      <c r="H13" s="1" t="s">
        <v>68</v>
      </c>
      <c r="I13" s="1" t="s">
        <v>66</v>
      </c>
      <c r="J13" s="1" t="s">
        <v>66</v>
      </c>
      <c r="K13" s="1" t="s">
        <v>42</v>
      </c>
      <c r="L13" s="1" t="s">
        <v>42</v>
      </c>
      <c r="M13" s="1" t="s">
        <v>69</v>
      </c>
      <c r="N13" s="1" t="s">
        <v>69</v>
      </c>
      <c r="O13" s="1" t="s">
        <v>83</v>
      </c>
      <c r="P13" s="1" t="s">
        <v>83</v>
      </c>
    </row>
    <row r="14" spans="1:31" s="1" customFormat="1" ht="11.25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1.25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70</v>
      </c>
      <c r="E16" s="1" t="s">
        <v>71</v>
      </c>
      <c r="F16" s="1" t="s">
        <v>71</v>
      </c>
      <c r="G16" s="1" t="s">
        <v>73</v>
      </c>
      <c r="H16" s="1" t="s">
        <v>73</v>
      </c>
      <c r="I16" s="1" t="s">
        <v>84</v>
      </c>
      <c r="J16" s="1" t="s">
        <v>84</v>
      </c>
      <c r="K16" s="1" t="s">
        <v>99</v>
      </c>
      <c r="L16" t="s">
        <v>72</v>
      </c>
      <c r="M16" s="3" t="s">
        <v>98</v>
      </c>
      <c r="N16" t="s">
        <v>98</v>
      </c>
      <c r="O16" s="75" t="s">
        <v>100</v>
      </c>
      <c r="P16" s="75" t="s">
        <v>100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37073</v>
      </c>
      <c r="D17" s="6">
        <v>4.0563304575562703E-2</v>
      </c>
      <c r="E17" s="6">
        <v>3.7470000000000003</v>
      </c>
      <c r="F17" s="6">
        <v>0.62</v>
      </c>
      <c r="G17" s="6">
        <v>0.02</v>
      </c>
      <c r="H17" s="6">
        <v>-0.04</v>
      </c>
      <c r="I17" s="6">
        <v>-5.0000000000000001E-3</v>
      </c>
      <c r="J17" s="6">
        <v>0</v>
      </c>
      <c r="K17" s="6">
        <v>0.04</v>
      </c>
      <c r="L17">
        <v>-1.4999999999999999E-2</v>
      </c>
      <c r="M17" s="3">
        <v>2.25</v>
      </c>
      <c r="N17">
        <v>-0.05</v>
      </c>
      <c r="O17" s="75">
        <v>0.42</v>
      </c>
      <c r="P17" s="75">
        <v>3.5000000000000003E-2</v>
      </c>
    </row>
    <row r="18" spans="1:16">
      <c r="A18" s="3"/>
      <c r="B18" s="3"/>
      <c r="C18" s="14">
        <f t="shared" ref="C18:C81" si="3">NextMonth(C17)</f>
        <v>37104</v>
      </c>
      <c r="D18" s="1">
        <v>3.9043220195396501E-2</v>
      </c>
      <c r="E18" s="6">
        <v>3.81</v>
      </c>
      <c r="F18" s="6">
        <v>0.59750000000000003</v>
      </c>
      <c r="G18" s="6">
        <v>0.02</v>
      </c>
      <c r="H18" s="6">
        <v>-0.02</v>
      </c>
      <c r="I18" s="6">
        <v>-2.5000000000000001E-3</v>
      </c>
      <c r="J18" s="6">
        <v>0</v>
      </c>
      <c r="K18" s="6">
        <v>4.2500000000000003E-2</v>
      </c>
      <c r="L18">
        <v>-1.4999999999999999E-2</v>
      </c>
      <c r="M18" s="3">
        <v>2.25</v>
      </c>
      <c r="N18">
        <v>0</v>
      </c>
      <c r="O18" s="75">
        <v>0.42</v>
      </c>
      <c r="P18" s="75">
        <v>3.5000000000000003E-2</v>
      </c>
    </row>
    <row r="19" spans="1:16">
      <c r="A19" s="3"/>
      <c r="B19" s="3"/>
      <c r="C19" s="14">
        <f t="shared" si="3"/>
        <v>37135</v>
      </c>
      <c r="D19" s="1">
        <v>3.8534082140359201E-2</v>
      </c>
      <c r="E19" s="6">
        <v>3.8530000000000002</v>
      </c>
      <c r="F19" s="6">
        <v>0.60750000000000004</v>
      </c>
      <c r="G19" s="6">
        <v>0.02</v>
      </c>
      <c r="H19" s="6">
        <v>-1.4999999999999999E-2</v>
      </c>
      <c r="I19" s="6">
        <v>-2.5000000000000001E-3</v>
      </c>
      <c r="J19" s="6">
        <v>0</v>
      </c>
      <c r="K19" s="6">
        <v>2.5000000000000001E-2</v>
      </c>
      <c r="L19">
        <v>-1.4999999999999999E-2</v>
      </c>
      <c r="M19" s="3">
        <v>1.55</v>
      </c>
      <c r="N19">
        <v>0</v>
      </c>
      <c r="O19" s="75">
        <v>0.35</v>
      </c>
      <c r="P19" s="75">
        <v>3.5000000000000003E-2</v>
      </c>
    </row>
    <row r="20" spans="1:16">
      <c r="A20" s="3"/>
      <c r="B20" s="3"/>
      <c r="C20" s="14">
        <f t="shared" si="3"/>
        <v>37165</v>
      </c>
      <c r="D20" s="1">
        <v>3.8193424828718098E-2</v>
      </c>
      <c r="E20" s="6">
        <v>3.9049999999999998</v>
      </c>
      <c r="F20" s="6">
        <v>0.60750000000000004</v>
      </c>
      <c r="G20" s="6">
        <v>0.02</v>
      </c>
      <c r="H20" s="6">
        <v>-0.01</v>
      </c>
      <c r="I20" s="6">
        <v>-2.5000000000000001E-3</v>
      </c>
      <c r="J20" s="6">
        <v>0</v>
      </c>
      <c r="K20" s="6">
        <v>1.2500000000000001E-2</v>
      </c>
      <c r="L20">
        <v>-1.4999999999999999E-2</v>
      </c>
      <c r="M20" s="3">
        <v>0.85</v>
      </c>
      <c r="N20">
        <v>0</v>
      </c>
      <c r="O20" s="75">
        <v>0.4</v>
      </c>
      <c r="P20" s="75">
        <v>3.5000000000000003E-2</v>
      </c>
    </row>
    <row r="21" spans="1:16">
      <c r="A21" s="3"/>
      <c r="B21" s="3"/>
      <c r="C21" s="14">
        <f t="shared" si="3"/>
        <v>37196</v>
      </c>
      <c r="D21" s="1">
        <v>3.7998307238367598E-2</v>
      </c>
      <c r="E21" s="6">
        <v>4.1120000000000001</v>
      </c>
      <c r="F21" s="6">
        <v>0.61</v>
      </c>
      <c r="G21" s="6">
        <v>7.4999999999999997E-2</v>
      </c>
      <c r="H21" s="6">
        <v>2.2499999999999999E-2</v>
      </c>
      <c r="I21" s="6">
        <v>-2.5000000000000001E-3</v>
      </c>
      <c r="J21" s="6">
        <v>0</v>
      </c>
      <c r="K21" s="6">
        <v>-0.03</v>
      </c>
      <c r="L21">
        <v>-0.02</v>
      </c>
      <c r="M21" s="3">
        <v>0.95</v>
      </c>
      <c r="N21">
        <v>0.05</v>
      </c>
      <c r="O21" s="75">
        <v>0.55000000000000004</v>
      </c>
      <c r="P21" s="75">
        <v>0.1</v>
      </c>
    </row>
    <row r="22" spans="1:16">
      <c r="A22" s="3"/>
      <c r="B22" s="3"/>
      <c r="C22" s="14">
        <f t="shared" si="3"/>
        <v>37226</v>
      </c>
      <c r="D22" s="1">
        <v>3.7809483776009199E-2</v>
      </c>
      <c r="E22" s="6">
        <v>4.3150000000000004</v>
      </c>
      <c r="F22" s="6">
        <v>0.61</v>
      </c>
      <c r="G22" s="6">
        <v>0.11</v>
      </c>
      <c r="H22" s="6">
        <v>2.2499999999999999E-2</v>
      </c>
      <c r="I22" s="6">
        <v>-2.5000000000000001E-3</v>
      </c>
      <c r="J22" s="6">
        <v>0</v>
      </c>
      <c r="K22" s="6">
        <v>-4.7500000000000001E-2</v>
      </c>
      <c r="L22">
        <v>-2.5000000000000001E-2</v>
      </c>
      <c r="M22" s="3">
        <v>0.95</v>
      </c>
      <c r="N22">
        <v>0.05</v>
      </c>
      <c r="O22" s="75">
        <v>0.9</v>
      </c>
      <c r="P22" s="75">
        <v>0.3</v>
      </c>
    </row>
    <row r="23" spans="1:16">
      <c r="A23" s="3"/>
      <c r="B23" s="3"/>
      <c r="C23" s="14">
        <f t="shared" si="3"/>
        <v>37257</v>
      </c>
      <c r="D23" s="1">
        <v>3.7794034035292197E-2</v>
      </c>
      <c r="E23" s="6">
        <v>4.3820000000000006</v>
      </c>
      <c r="F23" s="6">
        <v>0.61250000000000004</v>
      </c>
      <c r="G23" s="6">
        <v>0.14499999999999999</v>
      </c>
      <c r="H23" s="6">
        <v>2.2499999999999999E-2</v>
      </c>
      <c r="I23" s="6">
        <v>-2.5000000000000001E-3</v>
      </c>
      <c r="J23" s="6">
        <v>0</v>
      </c>
      <c r="K23" s="6">
        <v>-0.05</v>
      </c>
      <c r="L23">
        <v>-2.5000000000000001E-2</v>
      </c>
      <c r="M23" s="3">
        <v>1</v>
      </c>
      <c r="N23">
        <v>0.05</v>
      </c>
      <c r="O23" s="75">
        <v>2.16</v>
      </c>
      <c r="P23" s="75">
        <v>0.5</v>
      </c>
    </row>
    <row r="24" spans="1:16">
      <c r="A24" s="3"/>
      <c r="B24" s="3"/>
      <c r="C24" s="14">
        <f t="shared" si="3"/>
        <v>37288</v>
      </c>
      <c r="D24" s="1">
        <v>3.8027355145148899E-2</v>
      </c>
      <c r="E24" s="1">
        <v>4.2469999999999999</v>
      </c>
      <c r="F24" s="1">
        <v>0.60499999999999998</v>
      </c>
      <c r="G24" s="1">
        <v>0.15</v>
      </c>
      <c r="H24" s="1">
        <v>2.2499999999999999E-2</v>
      </c>
      <c r="I24" s="1">
        <v>-2.5000000000000001E-3</v>
      </c>
      <c r="J24" s="1">
        <v>0</v>
      </c>
      <c r="K24" s="1">
        <v>-3.2500000000000001E-2</v>
      </c>
      <c r="L24">
        <v>-2.5000000000000001E-2</v>
      </c>
      <c r="M24" s="3">
        <v>0.8</v>
      </c>
      <c r="N24">
        <v>0.05</v>
      </c>
      <c r="O24" s="75">
        <v>2.16</v>
      </c>
      <c r="P24" s="75">
        <v>0.5</v>
      </c>
    </row>
    <row r="25" spans="1:16">
      <c r="A25" s="3"/>
      <c r="B25" s="3"/>
      <c r="C25" s="14">
        <f t="shared" si="3"/>
        <v>37316</v>
      </c>
      <c r="D25" s="1">
        <v>3.8238096808476604E-2</v>
      </c>
      <c r="E25" s="1">
        <v>4.0419999999999998</v>
      </c>
      <c r="F25" s="1">
        <v>0.5575</v>
      </c>
      <c r="G25" s="1">
        <v>0.14499999999999999</v>
      </c>
      <c r="H25" s="1">
        <v>2.2499999999999999E-2</v>
      </c>
      <c r="I25" s="1">
        <v>-2.5000000000000001E-3</v>
      </c>
      <c r="J25" s="1">
        <v>0</v>
      </c>
      <c r="K25" s="1">
        <v>-1.4999999999999999E-2</v>
      </c>
      <c r="L25">
        <v>-0.02</v>
      </c>
      <c r="M25" s="3">
        <v>0.3</v>
      </c>
      <c r="N25">
        <v>0.05</v>
      </c>
      <c r="O25" s="75">
        <v>0.55000000000000004</v>
      </c>
      <c r="P25" s="75">
        <v>0.1</v>
      </c>
    </row>
    <row r="26" spans="1:16">
      <c r="A26" s="3"/>
      <c r="B26" s="3"/>
      <c r="C26" s="14">
        <f t="shared" si="3"/>
        <v>37347</v>
      </c>
      <c r="D26" s="1">
        <v>3.8511799416419502E-2</v>
      </c>
      <c r="E26" s="1">
        <v>3.6120000000000001</v>
      </c>
      <c r="F26" s="1">
        <v>0.45</v>
      </c>
      <c r="G26" s="1">
        <v>0.04</v>
      </c>
      <c r="H26" s="1">
        <v>0</v>
      </c>
      <c r="I26" s="1">
        <v>0</v>
      </c>
      <c r="J26" s="1">
        <v>0</v>
      </c>
      <c r="K26" s="1">
        <v>1.2500000000000001E-2</v>
      </c>
      <c r="L26">
        <v>-1.4999999999999999E-2</v>
      </c>
      <c r="M26" s="3">
        <v>0.48</v>
      </c>
      <c r="N26">
        <v>0.04</v>
      </c>
      <c r="O26" s="75">
        <v>0.45</v>
      </c>
      <c r="P26" s="75">
        <v>0.02</v>
      </c>
    </row>
    <row r="27" spans="1:16">
      <c r="A27" s="3"/>
      <c r="B27" s="3"/>
      <c r="C27" s="14">
        <f t="shared" si="3"/>
        <v>37377</v>
      </c>
      <c r="D27" s="1">
        <v>3.8820853845325007E-2</v>
      </c>
      <c r="E27" s="1">
        <v>3.552</v>
      </c>
      <c r="F27" s="1">
        <v>0.39750000000000002</v>
      </c>
      <c r="G27" s="1">
        <v>0.04</v>
      </c>
      <c r="H27" s="1">
        <v>0</v>
      </c>
      <c r="I27" s="1">
        <v>0</v>
      </c>
      <c r="J27" s="1">
        <v>0</v>
      </c>
      <c r="K27" s="1">
        <v>1.7500000000000002E-2</v>
      </c>
      <c r="L27">
        <v>-1.4999999999999999E-2</v>
      </c>
      <c r="M27" s="3">
        <v>0.48</v>
      </c>
      <c r="N27">
        <v>0.04</v>
      </c>
      <c r="O27" s="75">
        <v>0.39</v>
      </c>
      <c r="P27" s="75">
        <v>0.02</v>
      </c>
    </row>
    <row r="28" spans="1:16">
      <c r="A28" s="3"/>
      <c r="B28" s="3"/>
      <c r="C28" s="14">
        <f t="shared" si="3"/>
        <v>37408</v>
      </c>
      <c r="D28" s="1">
        <v>3.9140210122214504E-2</v>
      </c>
      <c r="E28" s="1">
        <v>3.597</v>
      </c>
      <c r="F28" s="1">
        <v>0.39250000000000002</v>
      </c>
      <c r="G28" s="1">
        <v>0.04</v>
      </c>
      <c r="H28" s="1">
        <v>0</v>
      </c>
      <c r="I28" s="1">
        <v>0</v>
      </c>
      <c r="J28" s="1">
        <v>0</v>
      </c>
      <c r="K28" s="1">
        <v>2.75E-2</v>
      </c>
      <c r="L28">
        <v>-1.4999999999999999E-2</v>
      </c>
      <c r="M28" s="3">
        <v>0.57999999999999996</v>
      </c>
      <c r="N28">
        <v>0.04</v>
      </c>
      <c r="O28" s="75">
        <v>0.39</v>
      </c>
      <c r="P28" s="75">
        <v>3.5000000000000003E-2</v>
      </c>
    </row>
    <row r="29" spans="1:16">
      <c r="A29" s="3"/>
      <c r="B29" s="3"/>
      <c r="C29" s="14">
        <f t="shared" si="3"/>
        <v>37438</v>
      </c>
      <c r="D29" s="1">
        <v>3.94971876395602E-2</v>
      </c>
      <c r="E29" s="1">
        <v>3.6420000000000003</v>
      </c>
      <c r="F29" s="1">
        <v>0.39250000000000002</v>
      </c>
      <c r="G29" s="1">
        <v>0.04</v>
      </c>
      <c r="H29" s="1">
        <v>0</v>
      </c>
      <c r="I29" s="1">
        <v>0</v>
      </c>
      <c r="J29" s="1">
        <v>0</v>
      </c>
      <c r="K29" s="1">
        <v>3.2500000000000001E-2</v>
      </c>
      <c r="L29">
        <v>-0.01</v>
      </c>
      <c r="M29" s="3">
        <v>0.7</v>
      </c>
      <c r="N29">
        <v>0.04</v>
      </c>
      <c r="O29" s="75">
        <v>0.45</v>
      </c>
      <c r="P29" s="75">
        <v>3.5000000000000003E-2</v>
      </c>
    </row>
    <row r="30" spans="1:16">
      <c r="A30" s="3"/>
      <c r="B30" s="3"/>
      <c r="C30" s="14">
        <f t="shared" si="3"/>
        <v>37469</v>
      </c>
      <c r="D30" s="1">
        <v>3.9944315569680401E-2</v>
      </c>
      <c r="E30" s="1">
        <v>3.6660000000000004</v>
      </c>
      <c r="F30" s="1">
        <v>0.39250000000000002</v>
      </c>
      <c r="G30" s="1">
        <v>0.04</v>
      </c>
      <c r="H30" s="1">
        <v>0</v>
      </c>
      <c r="I30" s="1">
        <v>0</v>
      </c>
      <c r="J30" s="1">
        <v>0</v>
      </c>
      <c r="K30" s="1">
        <v>3.5000000000000003E-2</v>
      </c>
      <c r="L30">
        <v>-0.01</v>
      </c>
      <c r="M30" s="3">
        <v>0.7</v>
      </c>
      <c r="N30">
        <v>0.04</v>
      </c>
      <c r="O30" s="75">
        <v>0.45</v>
      </c>
      <c r="P30" s="75">
        <v>3.5000000000000003E-2</v>
      </c>
    </row>
    <row r="31" spans="1:16">
      <c r="A31" s="3"/>
      <c r="B31" s="3"/>
      <c r="C31" s="14">
        <f t="shared" si="3"/>
        <v>37500</v>
      </c>
      <c r="D31" s="1">
        <v>4.0391443566880604E-2</v>
      </c>
      <c r="E31" s="1">
        <v>3.6790000000000003</v>
      </c>
      <c r="F31" s="1">
        <v>0.39250000000000002</v>
      </c>
      <c r="G31" s="1">
        <v>0.04</v>
      </c>
      <c r="H31" s="1">
        <v>0</v>
      </c>
      <c r="I31" s="1">
        <v>0</v>
      </c>
      <c r="J31" s="1">
        <v>0</v>
      </c>
      <c r="K31" s="1">
        <v>2.2499999999999999E-2</v>
      </c>
      <c r="L31">
        <v>-0.01</v>
      </c>
      <c r="M31" s="3">
        <v>0.7</v>
      </c>
      <c r="N31">
        <v>0.04</v>
      </c>
      <c r="O31" s="75">
        <v>0.41</v>
      </c>
      <c r="P31" s="75">
        <v>3.5000000000000003E-2</v>
      </c>
    </row>
    <row r="32" spans="1:16">
      <c r="A32" s="3"/>
      <c r="B32" s="3"/>
      <c r="C32" s="14">
        <f t="shared" si="3"/>
        <v>37530</v>
      </c>
      <c r="D32" s="1">
        <v>4.0846121793410198E-2</v>
      </c>
      <c r="E32" s="1">
        <v>3.7010000000000001</v>
      </c>
      <c r="F32" s="1">
        <v>0.39250000000000002</v>
      </c>
      <c r="G32" s="1">
        <v>0.04</v>
      </c>
      <c r="H32" s="1">
        <v>0</v>
      </c>
      <c r="I32" s="1">
        <v>0</v>
      </c>
      <c r="J32" s="1">
        <v>0</v>
      </c>
      <c r="K32" s="1">
        <v>0.01</v>
      </c>
      <c r="L32">
        <v>-1.4999999999999999E-2</v>
      </c>
      <c r="M32" s="3">
        <v>0.55000000000000004</v>
      </c>
      <c r="N32">
        <v>0.04</v>
      </c>
      <c r="O32" s="75">
        <v>0.42</v>
      </c>
      <c r="P32" s="75">
        <v>3.5000000000000003E-2</v>
      </c>
    </row>
    <row r="33" spans="1:16">
      <c r="A33" s="3"/>
      <c r="B33" s="3"/>
      <c r="C33" s="14">
        <f t="shared" si="3"/>
        <v>37561</v>
      </c>
      <c r="D33" s="1">
        <v>4.1347317986624596E-2</v>
      </c>
      <c r="E33" s="1">
        <v>3.8370000000000002</v>
      </c>
      <c r="F33" s="1">
        <v>0.39250000000000002</v>
      </c>
      <c r="G33" s="1">
        <v>0.11</v>
      </c>
      <c r="H33" s="1">
        <v>2.5000000000000001E-2</v>
      </c>
      <c r="I33" s="1">
        <v>0</v>
      </c>
      <c r="J33" s="1">
        <v>0</v>
      </c>
      <c r="K33" s="1">
        <v>-2.2499999999999999E-2</v>
      </c>
      <c r="L33">
        <v>-0.02</v>
      </c>
      <c r="M33" s="3">
        <v>0.71</v>
      </c>
      <c r="N33">
        <v>0.05</v>
      </c>
      <c r="O33" s="75">
        <v>0.72</v>
      </c>
      <c r="P33" s="75">
        <v>0.1</v>
      </c>
    </row>
    <row r="34" spans="1:16">
      <c r="A34" s="3"/>
      <c r="B34" s="3"/>
      <c r="C34" s="14">
        <f t="shared" si="3"/>
        <v>37591</v>
      </c>
      <c r="D34" s="1">
        <v>4.18323466408985E-2</v>
      </c>
      <c r="E34" s="1">
        <v>3.972</v>
      </c>
      <c r="F34" s="1">
        <v>0.39500000000000002</v>
      </c>
      <c r="G34" s="1">
        <v>0.13</v>
      </c>
      <c r="H34" s="1">
        <v>2.5000000000000001E-2</v>
      </c>
      <c r="I34" s="1">
        <v>0</v>
      </c>
      <c r="J34" s="1">
        <v>0</v>
      </c>
      <c r="K34" s="1">
        <v>-4.4999999999999998E-2</v>
      </c>
      <c r="L34">
        <v>-2.5000000000000001E-2</v>
      </c>
      <c r="M34" s="3">
        <v>0.71</v>
      </c>
      <c r="N34">
        <v>0.05</v>
      </c>
      <c r="O34" s="75">
        <v>1.1200000000000001</v>
      </c>
      <c r="P34" s="75">
        <v>0.3</v>
      </c>
    </row>
    <row r="35" spans="1:16">
      <c r="A35" s="3"/>
      <c r="B35" s="3"/>
      <c r="C35" s="14">
        <f t="shared" si="3"/>
        <v>37622</v>
      </c>
      <c r="D35" s="1">
        <v>4.2355339474086803E-2</v>
      </c>
      <c r="E35" s="1">
        <v>4.032</v>
      </c>
      <c r="F35" s="1">
        <v>0.4</v>
      </c>
      <c r="G35" s="1">
        <v>0.14000000000000001</v>
      </c>
      <c r="H35" s="1">
        <v>2.5000000000000001E-2</v>
      </c>
      <c r="I35" s="1">
        <v>0</v>
      </c>
      <c r="J35" s="1">
        <v>0</v>
      </c>
      <c r="K35" s="1">
        <v>-4.7500000000000001E-2</v>
      </c>
      <c r="L35">
        <v>-2.5000000000000001E-2</v>
      </c>
      <c r="M35" s="3">
        <v>0.44</v>
      </c>
      <c r="N35">
        <v>0.05</v>
      </c>
      <c r="O35" s="75">
        <v>1.6</v>
      </c>
      <c r="P35" s="75">
        <v>0.5</v>
      </c>
    </row>
    <row r="36" spans="1:16">
      <c r="A36" s="3"/>
      <c r="B36" s="3"/>
      <c r="C36" s="14">
        <f t="shared" si="3"/>
        <v>37653</v>
      </c>
      <c r="D36" s="1">
        <v>4.29047995511063E-2</v>
      </c>
      <c r="E36" s="1">
        <v>3.915</v>
      </c>
      <c r="F36" s="1">
        <v>0.38750000000000001</v>
      </c>
      <c r="G36" s="1">
        <v>0.14000000000000001</v>
      </c>
      <c r="H36" s="1">
        <v>2.5000000000000001E-2</v>
      </c>
      <c r="I36" s="1">
        <v>0</v>
      </c>
      <c r="J36" s="1">
        <v>0</v>
      </c>
      <c r="K36" s="1">
        <v>-0.03</v>
      </c>
      <c r="L36">
        <v>-2.5000000000000001E-2</v>
      </c>
      <c r="M36" s="3">
        <v>0.44</v>
      </c>
      <c r="N36">
        <v>0.05</v>
      </c>
      <c r="O36" s="75">
        <v>1.6</v>
      </c>
      <c r="P36" s="75">
        <v>0.5</v>
      </c>
    </row>
    <row r="37" spans="1:16">
      <c r="A37" s="3"/>
      <c r="B37" s="3"/>
      <c r="C37" s="14">
        <f t="shared" si="3"/>
        <v>37681</v>
      </c>
      <c r="D37" s="1">
        <v>4.3401086159228004E-2</v>
      </c>
      <c r="E37" s="1">
        <v>3.7770000000000001</v>
      </c>
      <c r="F37" s="1">
        <v>0.37</v>
      </c>
      <c r="G37" s="1">
        <v>0.13</v>
      </c>
      <c r="H37" s="1">
        <v>2.5000000000000001E-2</v>
      </c>
      <c r="I37" s="1">
        <v>0</v>
      </c>
      <c r="J37" s="1">
        <v>0</v>
      </c>
      <c r="K37" s="1">
        <v>-1.7500000000000002E-2</v>
      </c>
      <c r="L37">
        <v>-0.02</v>
      </c>
      <c r="M37" s="3">
        <v>0.44</v>
      </c>
      <c r="N37">
        <v>0.05</v>
      </c>
      <c r="O37" s="75">
        <v>0.71</v>
      </c>
      <c r="P37" s="75">
        <v>0.1</v>
      </c>
    </row>
    <row r="38" spans="1:16">
      <c r="A38" s="3"/>
      <c r="B38" s="3"/>
      <c r="C38" s="14">
        <f t="shared" si="3"/>
        <v>37712</v>
      </c>
      <c r="D38" s="1">
        <v>4.3927746704555598E-2</v>
      </c>
      <c r="E38" s="1">
        <v>3.4570000000000003</v>
      </c>
      <c r="F38" s="1">
        <v>0.33</v>
      </c>
      <c r="G38" s="1">
        <v>0.04</v>
      </c>
      <c r="H38" s="1">
        <v>5.0000000000000001E-3</v>
      </c>
      <c r="I38" s="1">
        <v>0</v>
      </c>
      <c r="J38" s="1">
        <v>0</v>
      </c>
      <c r="K38" s="1">
        <v>0.02</v>
      </c>
      <c r="L38">
        <v>-1.4999999999999999E-2</v>
      </c>
      <c r="M38" s="3">
        <v>0.28000000000000003</v>
      </c>
      <c r="N38">
        <v>0.05</v>
      </c>
      <c r="O38" s="75">
        <v>0.48</v>
      </c>
      <c r="P38" s="75">
        <v>0.02</v>
      </c>
    </row>
    <row r="39" spans="1:16">
      <c r="A39" s="3"/>
      <c r="B39" s="3"/>
      <c r="C39" s="14">
        <f t="shared" si="3"/>
        <v>37742</v>
      </c>
      <c r="D39" s="1">
        <v>4.4404436934038803E-2</v>
      </c>
      <c r="E39" s="1">
        <v>3.4330000000000003</v>
      </c>
      <c r="F39" s="1">
        <v>0.32750000000000001</v>
      </c>
      <c r="G39" s="1">
        <v>0.04</v>
      </c>
      <c r="H39" s="1">
        <v>5.0000000000000001E-3</v>
      </c>
      <c r="I39" s="1">
        <v>0</v>
      </c>
      <c r="J39" s="1">
        <v>0</v>
      </c>
      <c r="K39" s="1">
        <v>0.02</v>
      </c>
      <c r="L39">
        <v>-1.4999999999999999E-2</v>
      </c>
      <c r="M39" s="3">
        <v>0.28000000000000003</v>
      </c>
      <c r="N39">
        <v>0.05</v>
      </c>
      <c r="O39" s="75">
        <v>0.42</v>
      </c>
      <c r="P39" s="75">
        <v>0.02</v>
      </c>
    </row>
    <row r="40" spans="1:16">
      <c r="A40" s="3"/>
      <c r="B40" s="3"/>
      <c r="C40" s="14">
        <f t="shared" si="3"/>
        <v>37773</v>
      </c>
      <c r="D40" s="1">
        <v>4.4897016917762003E-2</v>
      </c>
      <c r="E40" s="1">
        <v>3.4740000000000002</v>
      </c>
      <c r="F40" s="1">
        <v>0.32750000000000001</v>
      </c>
      <c r="G40" s="1">
        <v>0.04</v>
      </c>
      <c r="H40" s="1">
        <v>5.0000000000000001E-3</v>
      </c>
      <c r="I40" s="1">
        <v>0</v>
      </c>
      <c r="J40" s="1">
        <v>0</v>
      </c>
      <c r="K40" s="1">
        <v>2.5000000000000001E-2</v>
      </c>
      <c r="L40">
        <v>-1.4999999999999999E-2</v>
      </c>
      <c r="M40" s="3">
        <v>0.28000000000000003</v>
      </c>
      <c r="N40">
        <v>0.05</v>
      </c>
      <c r="O40" s="75">
        <v>0.42</v>
      </c>
      <c r="P40" s="75">
        <v>3.5000000000000003E-2</v>
      </c>
    </row>
    <row r="41" spans="1:16">
      <c r="A41" s="3"/>
      <c r="B41" s="3"/>
      <c r="C41" s="14">
        <f t="shared" si="3"/>
        <v>37803</v>
      </c>
      <c r="D41" s="1">
        <v>4.5364298968432901E-2</v>
      </c>
      <c r="E41" s="1">
        <v>3.5220000000000002</v>
      </c>
      <c r="F41" s="1">
        <v>0.32750000000000001</v>
      </c>
      <c r="G41" s="1">
        <v>0.04</v>
      </c>
      <c r="H41" s="1">
        <v>5.0000000000000001E-3</v>
      </c>
      <c r="I41" s="1">
        <v>0</v>
      </c>
      <c r="J41" s="1">
        <v>0</v>
      </c>
      <c r="K41" s="1">
        <v>2.75E-2</v>
      </c>
      <c r="L41">
        <v>-0.01</v>
      </c>
      <c r="M41" s="3">
        <v>0.28000000000000003</v>
      </c>
      <c r="N41">
        <v>0.05</v>
      </c>
      <c r="O41" s="75">
        <v>0.48</v>
      </c>
      <c r="P41" s="75">
        <v>3.5000000000000003E-2</v>
      </c>
    </row>
    <row r="42" spans="1:16">
      <c r="A42" s="3"/>
      <c r="B42" s="3"/>
      <c r="C42" s="14">
        <f t="shared" si="3"/>
        <v>37834</v>
      </c>
      <c r="D42" s="1">
        <v>4.58336749056132E-2</v>
      </c>
      <c r="E42" s="1">
        <v>3.5510000000000002</v>
      </c>
      <c r="F42" s="1">
        <v>0.32750000000000001</v>
      </c>
      <c r="G42" s="1">
        <v>0.04</v>
      </c>
      <c r="H42" s="1">
        <v>5.0000000000000001E-3</v>
      </c>
      <c r="I42" s="1">
        <v>0</v>
      </c>
      <c r="J42" s="1">
        <v>0</v>
      </c>
      <c r="K42" s="1">
        <v>0.03</v>
      </c>
      <c r="L42">
        <v>-0.01</v>
      </c>
      <c r="M42" s="3">
        <v>0.28000000000000003</v>
      </c>
      <c r="N42">
        <v>0.05</v>
      </c>
      <c r="O42" s="75">
        <v>0.48</v>
      </c>
      <c r="P42" s="75">
        <v>3.5000000000000003E-2</v>
      </c>
    </row>
    <row r="43" spans="1:16">
      <c r="A43" s="3"/>
      <c r="B43" s="3"/>
      <c r="C43" s="9">
        <f t="shared" si="3"/>
        <v>37865</v>
      </c>
      <c r="D43" s="1">
        <v>4.6303050916502997E-2</v>
      </c>
      <c r="E43" s="1">
        <v>3.5660000000000003</v>
      </c>
      <c r="F43" s="1">
        <v>0.33250000000000002</v>
      </c>
      <c r="G43" s="1">
        <v>0.04</v>
      </c>
      <c r="H43" s="1">
        <v>5.0000000000000001E-3</v>
      </c>
      <c r="I43" s="1">
        <v>0</v>
      </c>
      <c r="J43" s="1">
        <v>0</v>
      </c>
      <c r="K43" s="1">
        <v>2.2499999999999999E-2</v>
      </c>
      <c r="L43">
        <v>-0.01</v>
      </c>
      <c r="M43" s="3">
        <v>0.28000000000000003</v>
      </c>
      <c r="N43">
        <v>0.05</v>
      </c>
      <c r="O43" s="75">
        <v>0.44</v>
      </c>
      <c r="P43" s="75">
        <v>3.5000000000000003E-2</v>
      </c>
    </row>
    <row r="44" spans="1:16">
      <c r="A44" s="3"/>
      <c r="B44" s="3"/>
      <c r="C44" s="9">
        <f t="shared" si="3"/>
        <v>37895</v>
      </c>
      <c r="D44" s="1">
        <v>4.6740267691120198E-2</v>
      </c>
      <c r="E44" s="1">
        <v>3.59</v>
      </c>
      <c r="F44" s="1">
        <v>0.33500000000000002</v>
      </c>
      <c r="G44" s="1">
        <v>0.04</v>
      </c>
      <c r="H44" s="1">
        <v>5.0000000000000001E-3</v>
      </c>
      <c r="I44" s="1">
        <v>0</v>
      </c>
      <c r="J44" s="1">
        <v>0</v>
      </c>
      <c r="K44" s="1">
        <v>1.2500000000000001E-2</v>
      </c>
      <c r="L44">
        <v>-1.4999999999999999E-2</v>
      </c>
      <c r="M44" s="3">
        <v>0.28000000000000003</v>
      </c>
      <c r="N44">
        <v>0.05</v>
      </c>
      <c r="O44" s="75">
        <v>0.45</v>
      </c>
      <c r="P44" s="75">
        <v>3.5000000000000003E-2</v>
      </c>
    </row>
    <row r="45" spans="1:16">
      <c r="A45" s="3"/>
      <c r="B45" s="3"/>
      <c r="C45" s="9">
        <f t="shared" si="3"/>
        <v>37926</v>
      </c>
      <c r="D45" s="1">
        <v>4.7170724775099399E-2</v>
      </c>
      <c r="E45" s="1">
        <v>3.73</v>
      </c>
      <c r="F45" s="1">
        <v>0.34</v>
      </c>
      <c r="G45" s="1">
        <v>0.14000000000000001</v>
      </c>
      <c r="H45" s="1">
        <v>0.02</v>
      </c>
      <c r="I45" s="1">
        <v>0</v>
      </c>
      <c r="J45" s="1">
        <v>0</v>
      </c>
      <c r="K45" s="1">
        <v>-2.2499999999999999E-2</v>
      </c>
      <c r="L45">
        <v>-0.02</v>
      </c>
      <c r="M45" s="3">
        <v>0.32</v>
      </c>
      <c r="N45">
        <v>0.05</v>
      </c>
      <c r="O45" s="75">
        <v>0.72</v>
      </c>
      <c r="P45" s="75">
        <v>0.1</v>
      </c>
    </row>
    <row r="46" spans="1:16">
      <c r="A46" s="3"/>
      <c r="B46" s="3"/>
      <c r="C46" s="9">
        <f t="shared" si="3"/>
        <v>37956</v>
      </c>
      <c r="D46" s="1">
        <v>4.7587296205678704E-2</v>
      </c>
      <c r="E46" s="1">
        <v>3.875</v>
      </c>
      <c r="F46" s="1">
        <v>0.34250000000000003</v>
      </c>
      <c r="G46" s="1">
        <v>0.14000000000000001</v>
      </c>
      <c r="H46" s="1">
        <v>0.02</v>
      </c>
      <c r="I46" s="1">
        <v>0</v>
      </c>
      <c r="J46" s="1">
        <v>0</v>
      </c>
      <c r="K46" s="1">
        <v>-4.4999999999999998E-2</v>
      </c>
      <c r="L46">
        <v>-2.5000000000000001E-2</v>
      </c>
      <c r="M46" s="3">
        <v>0.32</v>
      </c>
      <c r="N46">
        <v>0.05</v>
      </c>
      <c r="O46" s="75">
        <v>1.1200000000000001</v>
      </c>
      <c r="P46" s="75">
        <v>0.3</v>
      </c>
    </row>
    <row r="47" spans="1:16">
      <c r="A47" s="3"/>
      <c r="B47" s="3"/>
      <c r="C47" s="9">
        <f t="shared" si="3"/>
        <v>37987</v>
      </c>
      <c r="D47" s="1">
        <v>4.8005518589468103E-2</v>
      </c>
      <c r="E47" s="1">
        <v>3.93</v>
      </c>
      <c r="F47" s="1">
        <v>0.34499999999999997</v>
      </c>
      <c r="G47" s="1">
        <v>0.14000000000000001</v>
      </c>
      <c r="H47" s="1">
        <v>0.02</v>
      </c>
      <c r="I47" s="1">
        <v>0</v>
      </c>
      <c r="J47" s="1">
        <v>0</v>
      </c>
      <c r="K47" s="1">
        <v>-4.7500000000000001E-2</v>
      </c>
      <c r="L47">
        <v>-2.5000000000000001E-2</v>
      </c>
      <c r="M47" s="3">
        <v>0.32</v>
      </c>
      <c r="N47">
        <v>0.05</v>
      </c>
      <c r="O47" s="75">
        <v>1.6</v>
      </c>
      <c r="P47" s="75">
        <v>0.5</v>
      </c>
    </row>
    <row r="48" spans="1:16">
      <c r="A48" s="3"/>
      <c r="B48" s="3"/>
      <c r="C48" s="9">
        <f t="shared" si="3"/>
        <v>38018</v>
      </c>
      <c r="D48" s="1">
        <v>4.8410690553057897E-2</v>
      </c>
      <c r="E48" s="1">
        <v>3.8120000000000003</v>
      </c>
      <c r="F48" s="1">
        <v>0.33500000000000002</v>
      </c>
      <c r="G48" s="1">
        <v>0.14000000000000001</v>
      </c>
      <c r="H48" s="1">
        <v>0.02</v>
      </c>
      <c r="I48" s="1">
        <v>0</v>
      </c>
      <c r="J48" s="1">
        <v>0</v>
      </c>
      <c r="K48" s="1">
        <v>-0.03</v>
      </c>
      <c r="L48">
        <v>-2.5000000000000001E-2</v>
      </c>
      <c r="M48" s="3">
        <v>0.32</v>
      </c>
      <c r="N48">
        <v>0.05</v>
      </c>
      <c r="O48" s="75">
        <v>1.6</v>
      </c>
      <c r="P48" s="75">
        <v>0.5</v>
      </c>
    </row>
    <row r="49" spans="1:16" s="79" customFormat="1">
      <c r="C49" s="80">
        <f t="shared" si="3"/>
        <v>38047</v>
      </c>
      <c r="D49" s="78">
        <v>4.87897224396239E-2</v>
      </c>
      <c r="E49" s="78">
        <v>3.6790000000000003</v>
      </c>
      <c r="F49" s="78">
        <v>0.32500000000000001</v>
      </c>
      <c r="G49" s="78">
        <v>0.14000000000000001</v>
      </c>
      <c r="H49" s="78">
        <v>0.02</v>
      </c>
      <c r="I49" s="78">
        <v>0</v>
      </c>
      <c r="J49" s="78">
        <v>0</v>
      </c>
      <c r="K49" s="78">
        <v>-1.7500000000000002E-2</v>
      </c>
      <c r="L49" s="81">
        <v>-0.02</v>
      </c>
      <c r="M49" s="79">
        <v>0.32</v>
      </c>
      <c r="N49" s="81">
        <v>0.05</v>
      </c>
      <c r="O49" s="82">
        <v>0.71</v>
      </c>
      <c r="P49" s="82">
        <v>0.1</v>
      </c>
    </row>
    <row r="50" spans="1:16">
      <c r="A50" s="3"/>
      <c r="B50" s="3"/>
      <c r="C50" s="9">
        <f t="shared" si="3"/>
        <v>38078</v>
      </c>
      <c r="D50" s="1">
        <v>4.9164958829452501E-2</v>
      </c>
      <c r="E50" s="1">
        <v>3.4590000000000001</v>
      </c>
      <c r="F50" s="1">
        <v>0.31</v>
      </c>
      <c r="G50" s="1">
        <v>4.4999999999999998E-2</v>
      </c>
      <c r="H50" s="1">
        <v>5.0000000000000001E-3</v>
      </c>
      <c r="I50" s="1">
        <v>0</v>
      </c>
      <c r="J50" s="1">
        <v>0</v>
      </c>
      <c r="K50" s="1">
        <v>1.7500000000000002E-2</v>
      </c>
      <c r="L50">
        <v>-1.4999999999999999E-2</v>
      </c>
      <c r="M50" s="3">
        <v>0.28000000000000003</v>
      </c>
      <c r="N50">
        <v>0.05</v>
      </c>
      <c r="O50" s="75">
        <v>0.48</v>
      </c>
      <c r="P50" s="75">
        <v>0.02</v>
      </c>
    </row>
    <row r="51" spans="1:16">
      <c r="A51" s="3"/>
      <c r="B51" s="3"/>
      <c r="C51" s="9">
        <f t="shared" si="3"/>
        <v>38108</v>
      </c>
      <c r="D51" s="1">
        <v>4.9497189513940699E-2</v>
      </c>
      <c r="E51" s="1">
        <v>3.4490000000000003</v>
      </c>
      <c r="F51" s="1">
        <v>0.3075</v>
      </c>
      <c r="G51" s="1">
        <v>4.4999999999999998E-2</v>
      </c>
      <c r="H51" s="1">
        <v>5.0000000000000001E-3</v>
      </c>
      <c r="I51" s="1">
        <v>0</v>
      </c>
      <c r="J51" s="1">
        <v>0</v>
      </c>
      <c r="K51" s="1">
        <v>1.7500000000000002E-2</v>
      </c>
      <c r="L51">
        <v>-1.4999999999999999E-2</v>
      </c>
      <c r="M51" s="3">
        <v>0.28000000000000003</v>
      </c>
      <c r="N51">
        <v>0.05</v>
      </c>
      <c r="O51" s="75">
        <v>0.42</v>
      </c>
      <c r="P51" s="75">
        <v>0.02</v>
      </c>
    </row>
    <row r="52" spans="1:16">
      <c r="A52" s="3"/>
      <c r="B52" s="3"/>
      <c r="C52" s="9">
        <f t="shared" si="3"/>
        <v>38139</v>
      </c>
      <c r="D52" s="1">
        <v>4.9840494593303801E-2</v>
      </c>
      <c r="E52" s="1">
        <v>3.4849999999999999</v>
      </c>
      <c r="F52" s="1">
        <v>0.3075</v>
      </c>
      <c r="G52" s="1">
        <v>4.4999999999999998E-2</v>
      </c>
      <c r="H52" s="1">
        <v>5.0000000000000001E-3</v>
      </c>
      <c r="I52" s="1">
        <v>0</v>
      </c>
      <c r="J52" s="1">
        <v>0</v>
      </c>
      <c r="K52" s="1">
        <v>2.2499999999999999E-2</v>
      </c>
      <c r="L52">
        <v>-1.4999999999999999E-2</v>
      </c>
      <c r="M52" s="3">
        <v>0.28000000000000003</v>
      </c>
      <c r="N52">
        <v>0.05</v>
      </c>
      <c r="O52" s="75">
        <v>0.42</v>
      </c>
      <c r="P52" s="75">
        <v>3.5000000000000003E-2</v>
      </c>
    </row>
    <row r="53" spans="1:16">
      <c r="A53" s="3"/>
      <c r="B53" s="3"/>
      <c r="C53" s="9">
        <f t="shared" si="3"/>
        <v>38169</v>
      </c>
      <c r="D53" s="1">
        <v>5.0158511195509604E-2</v>
      </c>
      <c r="E53" s="1">
        <v>3.5170000000000003</v>
      </c>
      <c r="F53" s="1">
        <v>0.3075</v>
      </c>
      <c r="G53" s="1">
        <v>4.4999999999999998E-2</v>
      </c>
      <c r="H53" s="1">
        <v>5.0000000000000001E-3</v>
      </c>
      <c r="I53" s="1">
        <v>0</v>
      </c>
      <c r="J53" s="1">
        <v>0</v>
      </c>
      <c r="K53" s="1">
        <v>2.5000000000000001E-2</v>
      </c>
      <c r="L53">
        <v>-0.01</v>
      </c>
      <c r="M53" s="3">
        <v>0.28000000000000003</v>
      </c>
      <c r="N53">
        <v>0.05</v>
      </c>
      <c r="O53" s="75">
        <v>0.48</v>
      </c>
      <c r="P53" s="75">
        <v>3.5000000000000003E-2</v>
      </c>
    </row>
    <row r="54" spans="1:16">
      <c r="A54" s="3"/>
      <c r="B54" s="3"/>
      <c r="C54" s="9">
        <f t="shared" si="3"/>
        <v>38200</v>
      </c>
      <c r="D54" s="1">
        <v>5.0471520666698598E-2</v>
      </c>
      <c r="E54" s="1">
        <v>3.5660000000000003</v>
      </c>
      <c r="F54" s="1">
        <v>0.3075</v>
      </c>
      <c r="G54" s="1">
        <v>4.4999999999999998E-2</v>
      </c>
      <c r="H54" s="1">
        <v>5.0000000000000001E-3</v>
      </c>
      <c r="I54" s="1">
        <v>0</v>
      </c>
      <c r="J54" s="1">
        <v>0</v>
      </c>
      <c r="K54" s="1">
        <v>2.75E-2</v>
      </c>
      <c r="L54">
        <v>-0.01</v>
      </c>
      <c r="M54" s="3">
        <v>0.28000000000000003</v>
      </c>
      <c r="N54">
        <v>0.05</v>
      </c>
      <c r="O54" s="75">
        <v>0.48</v>
      </c>
      <c r="P54" s="75">
        <v>3.5000000000000003E-2</v>
      </c>
    </row>
    <row r="55" spans="1:16">
      <c r="A55" s="3"/>
      <c r="B55" s="3"/>
      <c r="C55" s="9">
        <f t="shared" si="3"/>
        <v>38231</v>
      </c>
      <c r="D55" s="1">
        <v>5.0784530170592E-2</v>
      </c>
      <c r="E55" s="1">
        <v>3.581</v>
      </c>
      <c r="F55" s="1">
        <v>0.3075</v>
      </c>
      <c r="G55" s="1">
        <v>4.4999999999999998E-2</v>
      </c>
      <c r="H55" s="1">
        <v>5.0000000000000001E-3</v>
      </c>
      <c r="I55" s="1">
        <v>0</v>
      </c>
      <c r="J55" s="1">
        <v>0</v>
      </c>
      <c r="K55" s="1">
        <v>0.02</v>
      </c>
      <c r="L55">
        <v>-0.01</v>
      </c>
      <c r="M55" s="3">
        <v>0.28000000000000003</v>
      </c>
      <c r="N55">
        <v>0.05</v>
      </c>
      <c r="O55" s="75">
        <v>0.44</v>
      </c>
      <c r="P55" s="75">
        <v>3.5000000000000003E-2</v>
      </c>
    </row>
    <row r="56" spans="1:16">
      <c r="A56" s="3"/>
      <c r="B56" s="3"/>
      <c r="C56" s="9">
        <f t="shared" si="3"/>
        <v>38261</v>
      </c>
      <c r="D56" s="1">
        <v>5.1074567164963301E-2</v>
      </c>
      <c r="E56" s="1">
        <v>3.61</v>
      </c>
      <c r="F56" s="1">
        <v>0.31</v>
      </c>
      <c r="G56" s="1">
        <v>4.4999999999999998E-2</v>
      </c>
      <c r="H56" s="1">
        <v>5.0000000000000001E-3</v>
      </c>
      <c r="I56" s="1">
        <v>0</v>
      </c>
      <c r="J56" s="1">
        <v>0</v>
      </c>
      <c r="K56" s="1">
        <v>0.01</v>
      </c>
      <c r="L56">
        <v>-1.4999999999999999E-2</v>
      </c>
      <c r="M56" s="3">
        <v>0.28000000000000003</v>
      </c>
      <c r="N56">
        <v>0.05</v>
      </c>
      <c r="O56" s="75">
        <v>0.45</v>
      </c>
      <c r="P56" s="75">
        <v>3.5000000000000003E-2</v>
      </c>
    </row>
    <row r="57" spans="1:16">
      <c r="A57" s="3"/>
      <c r="B57" s="3"/>
      <c r="C57" s="9">
        <f t="shared" si="3"/>
        <v>38292</v>
      </c>
      <c r="D57" s="1">
        <v>5.1361889190678398E-2</v>
      </c>
      <c r="E57" s="1">
        <v>3.75</v>
      </c>
      <c r="F57" s="1">
        <v>0.31</v>
      </c>
      <c r="G57" s="1">
        <v>0.14000000000000001</v>
      </c>
      <c r="H57" s="1">
        <v>0.02</v>
      </c>
      <c r="I57" s="1">
        <v>0</v>
      </c>
      <c r="J57" s="1">
        <v>0</v>
      </c>
      <c r="K57" s="1">
        <v>-0.02</v>
      </c>
      <c r="L57">
        <v>-0.02</v>
      </c>
      <c r="M57" s="3">
        <v>0.32</v>
      </c>
      <c r="N57">
        <v>0.09</v>
      </c>
      <c r="O57" s="75">
        <v>0.72499999999999998</v>
      </c>
      <c r="P57" s="75">
        <v>0.1</v>
      </c>
    </row>
    <row r="58" spans="1:16">
      <c r="A58" s="3"/>
      <c r="B58" s="3"/>
      <c r="C58" s="9">
        <f t="shared" si="3"/>
        <v>38322</v>
      </c>
      <c r="D58" s="1">
        <v>5.1639942790177702E-2</v>
      </c>
      <c r="E58" s="1">
        <v>3.89</v>
      </c>
      <c r="F58" s="1">
        <v>0.3125</v>
      </c>
      <c r="G58" s="1">
        <v>0.14000000000000001</v>
      </c>
      <c r="H58" s="1">
        <v>0.02</v>
      </c>
      <c r="I58" s="1">
        <v>0</v>
      </c>
      <c r="J58" s="1">
        <v>0</v>
      </c>
      <c r="K58" s="1">
        <v>-4.2500000000000003E-2</v>
      </c>
      <c r="L58">
        <v>-2.5000000000000001E-2</v>
      </c>
      <c r="M58" s="3">
        <v>0.32</v>
      </c>
      <c r="N58">
        <v>0.09</v>
      </c>
      <c r="O58" s="75">
        <v>1.1299999999999999</v>
      </c>
      <c r="P58" s="75">
        <v>0.3</v>
      </c>
    </row>
    <row r="59" spans="1:16">
      <c r="A59" s="3"/>
      <c r="B59" s="3"/>
      <c r="C59" s="9">
        <f t="shared" si="3"/>
        <v>38353</v>
      </c>
      <c r="D59" s="1">
        <v>5.1920973157392004E-2</v>
      </c>
      <c r="E59" s="1">
        <v>3.9550000000000001</v>
      </c>
      <c r="F59" s="1">
        <v>0.3175</v>
      </c>
      <c r="G59" s="1">
        <v>0.14000000000000001</v>
      </c>
      <c r="H59" s="1">
        <v>0.02</v>
      </c>
      <c r="I59" s="1">
        <v>0</v>
      </c>
      <c r="J59" s="1">
        <v>0</v>
      </c>
      <c r="K59" s="1">
        <v>-4.4999999999999998E-2</v>
      </c>
      <c r="L59">
        <v>-2.5000000000000001E-2</v>
      </c>
      <c r="M59" s="3">
        <v>0.32</v>
      </c>
      <c r="N59">
        <v>0.09</v>
      </c>
      <c r="O59" s="75">
        <v>1.615</v>
      </c>
      <c r="P59" s="75">
        <v>0.5</v>
      </c>
    </row>
    <row r="60" spans="1:16">
      <c r="A60" s="3"/>
      <c r="B60" s="3"/>
      <c r="C60" s="9">
        <f t="shared" si="3"/>
        <v>38384</v>
      </c>
      <c r="D60" s="1">
        <v>5.2196822140016398E-2</v>
      </c>
      <c r="E60" s="1">
        <v>3.8370000000000002</v>
      </c>
      <c r="F60" s="1">
        <v>0.3075</v>
      </c>
      <c r="G60" s="1">
        <v>0.14000000000000001</v>
      </c>
      <c r="H60" s="1">
        <v>0.02</v>
      </c>
      <c r="I60" s="1">
        <v>0</v>
      </c>
      <c r="J60" s="1">
        <v>0</v>
      </c>
      <c r="K60" s="1">
        <v>-2.75E-2</v>
      </c>
      <c r="L60">
        <v>-2.5000000000000001E-2</v>
      </c>
      <c r="M60" s="3">
        <v>0.32</v>
      </c>
      <c r="N60">
        <v>0.09</v>
      </c>
      <c r="O60" s="75">
        <v>1.615</v>
      </c>
      <c r="P60" s="75">
        <v>0.5</v>
      </c>
    </row>
    <row r="61" spans="1:16">
      <c r="A61" s="3"/>
      <c r="B61" s="3"/>
      <c r="C61" s="9">
        <f t="shared" si="3"/>
        <v>38412</v>
      </c>
      <c r="D61" s="1">
        <v>5.2445976081620001E-2</v>
      </c>
      <c r="E61" s="1">
        <v>3.7040000000000002</v>
      </c>
      <c r="F61" s="1">
        <v>0.29749999999999999</v>
      </c>
      <c r="G61" s="1">
        <v>0.14000000000000001</v>
      </c>
      <c r="H61" s="1">
        <v>0.02</v>
      </c>
      <c r="I61" s="1">
        <v>0</v>
      </c>
      <c r="J61" s="1">
        <v>0</v>
      </c>
      <c r="K61" s="1">
        <v>-1.4999999999999999E-2</v>
      </c>
      <c r="L61">
        <v>-0.02</v>
      </c>
      <c r="M61" s="3">
        <v>0.32</v>
      </c>
      <c r="N61">
        <v>0.09</v>
      </c>
      <c r="O61" s="75">
        <v>0.71499999999999997</v>
      </c>
      <c r="P61" s="75">
        <v>0.1</v>
      </c>
    </row>
    <row r="62" spans="1:16">
      <c r="A62" s="3"/>
      <c r="B62" s="3"/>
      <c r="C62" s="9">
        <f t="shared" si="3"/>
        <v>38443</v>
      </c>
      <c r="D62" s="1">
        <v>5.2700888242207096E-2</v>
      </c>
      <c r="E62" s="1">
        <v>3.484</v>
      </c>
      <c r="F62" s="1">
        <v>0.28749999999999998</v>
      </c>
      <c r="G62" s="1">
        <v>0.04</v>
      </c>
      <c r="H62" s="1">
        <v>5.0000000000000001E-3</v>
      </c>
      <c r="I62" s="1">
        <v>0</v>
      </c>
      <c r="J62" s="1">
        <v>0</v>
      </c>
      <c r="K62" s="1">
        <v>1.7500000000000002E-2</v>
      </c>
      <c r="L62">
        <v>-1.4999999999999999E-2</v>
      </c>
      <c r="M62" s="3">
        <v>0.28000000000000003</v>
      </c>
      <c r="N62">
        <v>0.06</v>
      </c>
      <c r="O62" s="75">
        <v>0.48</v>
      </c>
      <c r="P62" s="75">
        <v>0.02</v>
      </c>
    </row>
    <row r="63" spans="1:16">
      <c r="A63" s="3"/>
      <c r="B63" s="3"/>
      <c r="C63" s="9">
        <f t="shared" si="3"/>
        <v>38473</v>
      </c>
      <c r="D63" s="1">
        <v>5.2929323031796205E-2</v>
      </c>
      <c r="E63" s="1">
        <v>3.4740000000000002</v>
      </c>
      <c r="F63" s="1">
        <v>0.28000000000000003</v>
      </c>
      <c r="G63" s="1">
        <v>0.04</v>
      </c>
      <c r="H63" s="1">
        <v>5.0000000000000001E-3</v>
      </c>
      <c r="I63" s="1">
        <v>0</v>
      </c>
      <c r="J63" s="1">
        <v>0</v>
      </c>
      <c r="K63" s="1">
        <v>1.7500000000000002E-2</v>
      </c>
      <c r="L63">
        <v>-1.4999999999999999E-2</v>
      </c>
      <c r="M63" s="3">
        <v>0.28000000000000003</v>
      </c>
      <c r="N63">
        <v>0.06</v>
      </c>
      <c r="O63" s="75">
        <v>0.42</v>
      </c>
      <c r="P63" s="75">
        <v>0.02</v>
      </c>
    </row>
    <row r="64" spans="1:16">
      <c r="A64" s="3"/>
      <c r="B64" s="3"/>
      <c r="C64" s="9">
        <f t="shared" si="3"/>
        <v>38504</v>
      </c>
      <c r="D64" s="1">
        <v>5.3165372332649501E-2</v>
      </c>
      <c r="E64" s="1">
        <v>3.51</v>
      </c>
      <c r="F64" s="1">
        <v>0.27500000000000002</v>
      </c>
      <c r="G64" s="1">
        <v>0.04</v>
      </c>
      <c r="H64" s="1">
        <v>5.0000000000000001E-3</v>
      </c>
      <c r="I64" s="1">
        <v>0</v>
      </c>
      <c r="J64" s="1">
        <v>0</v>
      </c>
      <c r="K64" s="1">
        <v>2.2499999999999999E-2</v>
      </c>
      <c r="L64">
        <v>-1.4999999999999999E-2</v>
      </c>
      <c r="M64" s="3">
        <v>0.28000000000000003</v>
      </c>
      <c r="N64">
        <v>0.06</v>
      </c>
      <c r="O64" s="75">
        <v>0.42</v>
      </c>
      <c r="P64" s="75">
        <v>3.5000000000000003E-2</v>
      </c>
    </row>
    <row r="65" spans="1:16">
      <c r="A65" s="3"/>
      <c r="B65" s="3"/>
      <c r="C65" s="9">
        <f t="shared" si="3"/>
        <v>38534</v>
      </c>
      <c r="D65" s="1">
        <v>5.3372955257531704E-2</v>
      </c>
      <c r="E65" s="1">
        <v>3.5420000000000003</v>
      </c>
      <c r="F65" s="1">
        <v>0.27500000000000002</v>
      </c>
      <c r="G65" s="1">
        <v>0.04</v>
      </c>
      <c r="H65" s="1">
        <v>5.0000000000000001E-3</v>
      </c>
      <c r="I65" s="1">
        <v>0</v>
      </c>
      <c r="J65" s="1">
        <v>0</v>
      </c>
      <c r="K65" s="1">
        <v>2.5000000000000001E-2</v>
      </c>
      <c r="L65">
        <v>-0.01</v>
      </c>
      <c r="M65" s="3">
        <v>0.28000000000000003</v>
      </c>
      <c r="N65">
        <v>0.06</v>
      </c>
      <c r="O65" s="75">
        <v>0.48</v>
      </c>
      <c r="P65" s="75">
        <v>3.5000000000000003E-2</v>
      </c>
    </row>
    <row r="66" spans="1:16">
      <c r="A66" s="3"/>
      <c r="B66" s="3"/>
      <c r="C66" s="9">
        <f t="shared" si="3"/>
        <v>38565</v>
      </c>
      <c r="D66" s="1">
        <v>5.3565910663528005E-2</v>
      </c>
      <c r="E66" s="1">
        <v>3.5910000000000002</v>
      </c>
      <c r="F66" s="1">
        <v>0.27500000000000002</v>
      </c>
      <c r="G66" s="1">
        <v>0.04</v>
      </c>
      <c r="H66" s="1">
        <v>5.0000000000000001E-3</v>
      </c>
      <c r="I66" s="1">
        <v>0</v>
      </c>
      <c r="J66" s="1">
        <v>0</v>
      </c>
      <c r="K66" s="1">
        <v>2.75E-2</v>
      </c>
      <c r="L66">
        <v>-0.01</v>
      </c>
      <c r="M66" s="3">
        <v>0.28000000000000003</v>
      </c>
      <c r="N66">
        <v>0.06</v>
      </c>
      <c r="O66" s="75">
        <v>0.48</v>
      </c>
      <c r="P66" s="75">
        <v>3.5000000000000003E-2</v>
      </c>
    </row>
    <row r="67" spans="1:16">
      <c r="A67" s="3"/>
      <c r="B67" s="3"/>
      <c r="C67" s="9">
        <f t="shared" si="3"/>
        <v>38596</v>
      </c>
      <c r="D67" s="1">
        <v>5.3758866081932997E-2</v>
      </c>
      <c r="E67" s="1">
        <v>3.6060000000000003</v>
      </c>
      <c r="F67" s="1">
        <v>0.27500000000000002</v>
      </c>
      <c r="G67" s="1">
        <v>0.04</v>
      </c>
      <c r="H67" s="1">
        <v>5.0000000000000001E-3</v>
      </c>
      <c r="I67" s="1">
        <v>0</v>
      </c>
      <c r="J67" s="1">
        <v>0</v>
      </c>
      <c r="K67" s="1">
        <v>0.02</v>
      </c>
      <c r="L67">
        <v>-0.01</v>
      </c>
      <c r="M67" s="3">
        <v>0.28000000000000003</v>
      </c>
      <c r="N67">
        <v>0.06</v>
      </c>
      <c r="O67" s="75">
        <v>0.44</v>
      </c>
      <c r="P67" s="75">
        <v>3.5000000000000003E-2</v>
      </c>
    </row>
    <row r="68" spans="1:16">
      <c r="A68" s="3"/>
      <c r="B68" s="3"/>
      <c r="C68" s="9">
        <f t="shared" si="3"/>
        <v>38626</v>
      </c>
      <c r="D68" s="1">
        <v>5.3945597143816804E-2</v>
      </c>
      <c r="E68" s="1">
        <v>3.6349999999999998</v>
      </c>
      <c r="F68" s="1">
        <v>0.27500000000000002</v>
      </c>
      <c r="G68" s="1">
        <v>0.04</v>
      </c>
      <c r="H68" s="1">
        <v>5.0000000000000001E-3</v>
      </c>
      <c r="I68" s="1">
        <v>0</v>
      </c>
      <c r="J68" s="1">
        <v>0</v>
      </c>
      <c r="K68" s="1">
        <v>0.01</v>
      </c>
      <c r="L68">
        <v>-1.4999999999999999E-2</v>
      </c>
      <c r="M68" s="3">
        <v>0.28000000000000003</v>
      </c>
      <c r="N68">
        <v>0.06</v>
      </c>
      <c r="O68" s="75">
        <v>0.45</v>
      </c>
      <c r="P68" s="75">
        <v>3.5000000000000003E-2</v>
      </c>
    </row>
    <row r="69" spans="1:16">
      <c r="A69" s="3"/>
      <c r="B69" s="3"/>
      <c r="C69" s="9">
        <f t="shared" si="3"/>
        <v>38657</v>
      </c>
      <c r="D69" s="1">
        <v>5.41385525866378E-2</v>
      </c>
      <c r="E69" s="1">
        <v>3.7749999999999999</v>
      </c>
      <c r="F69" s="1">
        <v>0.27500000000000002</v>
      </c>
      <c r="G69" s="1">
        <v>0.14000000000000001</v>
      </c>
      <c r="H69" s="1">
        <v>0.02</v>
      </c>
      <c r="I69" s="1">
        <v>0</v>
      </c>
      <c r="J69" s="1">
        <v>0</v>
      </c>
      <c r="K69" s="1">
        <v>-0.02</v>
      </c>
      <c r="L69">
        <v>-0.02</v>
      </c>
      <c r="M69" s="3">
        <v>0.3</v>
      </c>
      <c r="N69">
        <v>9.1999999999999998E-2</v>
      </c>
      <c r="O69" s="75">
        <v>0.73</v>
      </c>
      <c r="P69" s="75">
        <v>0.1</v>
      </c>
    </row>
    <row r="70" spans="1:16">
      <c r="A70" s="3"/>
      <c r="B70" s="3"/>
      <c r="C70" s="9">
        <f t="shared" si="3"/>
        <v>38687</v>
      </c>
      <c r="D70" s="1">
        <v>5.4325283672147506E-2</v>
      </c>
      <c r="E70" s="1">
        <v>3.915</v>
      </c>
      <c r="F70" s="1">
        <v>0.27750000000000002</v>
      </c>
      <c r="G70" s="1">
        <v>0.14000000000000001</v>
      </c>
      <c r="H70" s="1">
        <v>0.02</v>
      </c>
      <c r="I70" s="1">
        <v>0</v>
      </c>
      <c r="J70" s="1">
        <v>0</v>
      </c>
      <c r="K70" s="1">
        <v>-4.2500000000000003E-2</v>
      </c>
      <c r="L70">
        <v>-2.5000000000000001E-2</v>
      </c>
      <c r="M70" s="3">
        <v>0.3</v>
      </c>
      <c r="N70">
        <v>9.1999999999999998E-2</v>
      </c>
      <c r="O70" s="75">
        <v>1.1399999999999999</v>
      </c>
      <c r="P70" s="75">
        <v>0.3</v>
      </c>
    </row>
    <row r="71" spans="1:16">
      <c r="A71" s="3"/>
      <c r="B71" s="3"/>
      <c r="C71" s="9">
        <f t="shared" si="3"/>
        <v>38718</v>
      </c>
      <c r="D71" s="1">
        <v>5.4518239139378803E-2</v>
      </c>
      <c r="E71" s="1">
        <v>3.99</v>
      </c>
      <c r="F71" s="1">
        <v>0.28000000000000003</v>
      </c>
      <c r="G71" s="1">
        <v>0.14000000000000001</v>
      </c>
      <c r="H71" s="1">
        <v>0.02</v>
      </c>
      <c r="I71" s="1">
        <v>0</v>
      </c>
      <c r="J71" s="1">
        <v>0</v>
      </c>
      <c r="K71" s="1">
        <v>-4.4999999999999998E-2</v>
      </c>
      <c r="L71">
        <v>-2.5000000000000001E-2</v>
      </c>
      <c r="M71" s="3">
        <v>0.3</v>
      </c>
      <c r="N71">
        <v>9.1999999999999998E-2</v>
      </c>
      <c r="O71" s="75">
        <v>1.63</v>
      </c>
      <c r="P71" s="75">
        <v>0.5</v>
      </c>
    </row>
    <row r="72" spans="1:16">
      <c r="A72" s="3"/>
      <c r="B72" s="3"/>
      <c r="C72" s="9">
        <f t="shared" si="3"/>
        <v>38749</v>
      </c>
      <c r="D72" s="1">
        <v>5.47111946190144E-2</v>
      </c>
      <c r="E72" s="1">
        <v>3.8720000000000003</v>
      </c>
      <c r="F72" s="1">
        <v>0.27250000000000002</v>
      </c>
      <c r="G72" s="1">
        <v>0.14000000000000001</v>
      </c>
      <c r="H72" s="1">
        <v>0.02</v>
      </c>
      <c r="I72" s="1">
        <v>0</v>
      </c>
      <c r="J72" s="1">
        <v>0</v>
      </c>
      <c r="K72" s="1">
        <v>-2.75E-2</v>
      </c>
      <c r="L72">
        <v>-2.5000000000000001E-2</v>
      </c>
      <c r="M72" s="3">
        <v>0.3</v>
      </c>
      <c r="N72">
        <v>9.1999999999999998E-2</v>
      </c>
      <c r="O72" s="75">
        <v>1.63</v>
      </c>
      <c r="P72" s="75">
        <v>0.5</v>
      </c>
    </row>
    <row r="73" spans="1:16">
      <c r="A73" s="3"/>
      <c r="B73" s="3"/>
      <c r="C73" s="9">
        <f t="shared" si="3"/>
        <v>38777</v>
      </c>
      <c r="D73" s="1">
        <v>5.48854769983773E-2</v>
      </c>
      <c r="E73" s="1">
        <v>3.7390000000000003</v>
      </c>
      <c r="F73" s="1">
        <v>0.26750000000000002</v>
      </c>
      <c r="G73" s="1">
        <v>0.14000000000000001</v>
      </c>
      <c r="H73" s="1">
        <v>0.02</v>
      </c>
      <c r="I73" s="1">
        <v>0</v>
      </c>
      <c r="J73" s="1">
        <v>0</v>
      </c>
      <c r="K73" s="1">
        <v>-1.4999999999999999E-2</v>
      </c>
      <c r="L73">
        <v>-0.02</v>
      </c>
      <c r="M73" s="3">
        <v>0.3</v>
      </c>
      <c r="N73">
        <v>9.1999999999999998E-2</v>
      </c>
      <c r="O73" s="75">
        <v>0.72</v>
      </c>
      <c r="P73" s="75">
        <v>0.1</v>
      </c>
    </row>
    <row r="74" spans="1:16">
      <c r="A74" s="3"/>
      <c r="B74" s="3"/>
      <c r="C74" s="9">
        <f t="shared" si="3"/>
        <v>38808</v>
      </c>
      <c r="D74" s="1">
        <v>5.5078432501616703E-2</v>
      </c>
      <c r="E74" s="1">
        <v>3.5190000000000001</v>
      </c>
      <c r="F74" s="1">
        <v>0.26250000000000001</v>
      </c>
      <c r="G74" s="1">
        <v>0.04</v>
      </c>
      <c r="H74" s="1">
        <v>5.0000000000000001E-3</v>
      </c>
      <c r="I74" s="1">
        <v>0</v>
      </c>
      <c r="J74" s="1">
        <v>0</v>
      </c>
      <c r="K74" s="1">
        <v>0.02</v>
      </c>
      <c r="L74">
        <v>-1.4999999999999999E-2</v>
      </c>
      <c r="M74" s="3">
        <v>0.25</v>
      </c>
      <c r="N74">
        <v>6.2E-2</v>
      </c>
      <c r="O74" s="75">
        <v>0.48</v>
      </c>
      <c r="P74" s="75">
        <v>0.02</v>
      </c>
    </row>
    <row r="75" spans="1:16">
      <c r="A75" s="3"/>
      <c r="B75" s="3"/>
      <c r="C75" s="9">
        <f t="shared" si="3"/>
        <v>38838</v>
      </c>
      <c r="D75" s="1">
        <v>5.5265163645590303E-2</v>
      </c>
      <c r="E75" s="1">
        <v>3.5090000000000003</v>
      </c>
      <c r="F75" s="1">
        <v>0.255</v>
      </c>
      <c r="G75" s="1">
        <v>0.04</v>
      </c>
      <c r="H75" s="1">
        <v>5.0000000000000001E-3</v>
      </c>
      <c r="I75" s="1">
        <v>0</v>
      </c>
      <c r="J75" s="1">
        <v>0</v>
      </c>
      <c r="K75" s="1">
        <v>0.02</v>
      </c>
      <c r="L75">
        <v>-1.4999999999999999E-2</v>
      </c>
      <c r="M75" s="3">
        <v>0.25</v>
      </c>
      <c r="N75">
        <v>6.2E-2</v>
      </c>
      <c r="O75" s="75">
        <v>0.42</v>
      </c>
      <c r="P75" s="75">
        <v>0.02</v>
      </c>
    </row>
    <row r="76" spans="1:16">
      <c r="A76" s="3"/>
      <c r="B76" s="3"/>
      <c r="C76" s="9">
        <f t="shared" si="3"/>
        <v>38869</v>
      </c>
      <c r="D76" s="1">
        <v>5.5458119173229299E-2</v>
      </c>
      <c r="E76" s="1">
        <v>3.5449999999999999</v>
      </c>
      <c r="F76" s="1">
        <v>0.255</v>
      </c>
      <c r="G76" s="1">
        <v>0.04</v>
      </c>
      <c r="H76" s="1">
        <v>5.0000000000000001E-3</v>
      </c>
      <c r="I76" s="1">
        <v>0</v>
      </c>
      <c r="J76" s="1">
        <v>0</v>
      </c>
      <c r="K76" s="1">
        <v>2.5000000000000001E-2</v>
      </c>
      <c r="L76">
        <v>-1.4999999999999999E-2</v>
      </c>
      <c r="M76" s="3">
        <v>0.25</v>
      </c>
      <c r="N76">
        <v>6.2E-2</v>
      </c>
      <c r="O76" s="75">
        <v>0.42</v>
      </c>
      <c r="P76" s="75">
        <v>3.5000000000000003E-2</v>
      </c>
    </row>
    <row r="77" spans="1:16">
      <c r="A77" s="3"/>
      <c r="B77" s="3"/>
      <c r="C77" s="9">
        <f t="shared" si="3"/>
        <v>38899</v>
      </c>
      <c r="D77" s="1">
        <v>5.5636440715076702E-2</v>
      </c>
      <c r="E77" s="1">
        <v>3.577</v>
      </c>
      <c r="F77" s="1">
        <v>0.255</v>
      </c>
      <c r="G77" s="1">
        <v>0.04</v>
      </c>
      <c r="H77" s="1">
        <v>5.0000000000000001E-3</v>
      </c>
      <c r="I77" s="1">
        <v>0</v>
      </c>
      <c r="J77" s="1">
        <v>0</v>
      </c>
      <c r="K77" s="1">
        <v>2.75E-2</v>
      </c>
      <c r="L77">
        <v>-0.01</v>
      </c>
      <c r="M77" s="3">
        <v>0.25</v>
      </c>
      <c r="N77">
        <v>6.2E-2</v>
      </c>
      <c r="O77" s="75">
        <v>0.48</v>
      </c>
      <c r="P77" s="75">
        <v>3.5000000000000003E-2</v>
      </c>
    </row>
    <row r="78" spans="1:16">
      <c r="A78" s="3"/>
      <c r="B78" s="3"/>
      <c r="C78" s="9">
        <f t="shared" si="3"/>
        <v>38930</v>
      </c>
      <c r="D78" s="1">
        <v>5.5777256584176101E-2</v>
      </c>
      <c r="E78" s="1">
        <v>3.6260000000000003</v>
      </c>
      <c r="F78" s="1">
        <v>0.255</v>
      </c>
      <c r="G78" s="1">
        <v>0.04</v>
      </c>
      <c r="H78" s="1">
        <v>5.0000000000000001E-3</v>
      </c>
      <c r="I78" s="1">
        <v>0</v>
      </c>
      <c r="J78" s="1">
        <v>0</v>
      </c>
      <c r="K78" s="1">
        <v>0.03</v>
      </c>
      <c r="L78">
        <v>-0.01</v>
      </c>
      <c r="M78" s="3">
        <v>0.25</v>
      </c>
      <c r="N78">
        <v>6.2E-2</v>
      </c>
      <c r="O78" s="75">
        <v>0.48</v>
      </c>
      <c r="P78" s="75">
        <v>3.5000000000000003E-2</v>
      </c>
    </row>
    <row r="79" spans="1:16">
      <c r="A79" s="3"/>
      <c r="B79" s="3"/>
      <c r="C79" s="9">
        <f t="shared" si="3"/>
        <v>38961</v>
      </c>
      <c r="D79" s="1">
        <v>5.5918072459877302E-2</v>
      </c>
      <c r="E79" s="1">
        <v>3.641</v>
      </c>
      <c r="F79" s="1">
        <v>0.255</v>
      </c>
      <c r="G79" s="1">
        <v>0.04</v>
      </c>
      <c r="H79" s="1">
        <v>5.0000000000000001E-3</v>
      </c>
      <c r="I79" s="1">
        <v>0</v>
      </c>
      <c r="J79" s="1">
        <v>0</v>
      </c>
      <c r="K79" s="1">
        <v>2.2499999999999999E-2</v>
      </c>
      <c r="L79">
        <v>-0.01</v>
      </c>
      <c r="M79" s="3">
        <v>0.25</v>
      </c>
      <c r="N79">
        <v>6.2E-2</v>
      </c>
      <c r="O79" s="75">
        <v>0.44</v>
      </c>
      <c r="P79" s="75">
        <v>3.5000000000000003E-2</v>
      </c>
    </row>
    <row r="80" spans="1:16">
      <c r="A80" s="3"/>
      <c r="B80" s="3"/>
      <c r="C80" s="9">
        <f t="shared" si="3"/>
        <v>38991</v>
      </c>
      <c r="D80" s="1">
        <v>5.6054345894261302E-2</v>
      </c>
      <c r="E80" s="1">
        <v>3.67</v>
      </c>
      <c r="F80" s="1">
        <v>0.255</v>
      </c>
      <c r="G80" s="1">
        <v>0.04</v>
      </c>
      <c r="H80" s="1">
        <v>5.0000000000000001E-3</v>
      </c>
      <c r="I80" s="1">
        <v>0</v>
      </c>
      <c r="J80" s="1">
        <v>0</v>
      </c>
      <c r="K80" s="1">
        <v>1.2500000000000001E-2</v>
      </c>
      <c r="L80">
        <v>-1.4999999999999999E-2</v>
      </c>
      <c r="M80" s="3">
        <v>0.25</v>
      </c>
      <c r="N80">
        <v>6.2E-2</v>
      </c>
      <c r="O80" s="75">
        <v>0.45</v>
      </c>
      <c r="P80" s="75">
        <v>3.5000000000000003E-2</v>
      </c>
    </row>
    <row r="81" spans="1:16">
      <c r="A81" s="3"/>
      <c r="B81" s="3"/>
      <c r="C81" s="9">
        <f t="shared" si="3"/>
        <v>39022</v>
      </c>
      <c r="D81" s="1">
        <v>5.6195161782952099E-2</v>
      </c>
      <c r="E81" s="1">
        <v>3.81</v>
      </c>
      <c r="F81" s="1">
        <v>0.25750000000000001</v>
      </c>
      <c r="G81" s="1">
        <v>0.14000000000000001</v>
      </c>
      <c r="H81" s="1">
        <v>0.02</v>
      </c>
      <c r="I81" s="1">
        <v>0</v>
      </c>
      <c r="J81" s="1">
        <v>0</v>
      </c>
      <c r="K81" s="1">
        <v>-0.02</v>
      </c>
      <c r="L81">
        <v>-0.02</v>
      </c>
      <c r="M81" s="3">
        <v>0.26</v>
      </c>
      <c r="N81">
        <v>9.4E-2</v>
      </c>
      <c r="O81" s="75">
        <v>0.73</v>
      </c>
      <c r="P81" s="75">
        <v>0.1</v>
      </c>
    </row>
    <row r="82" spans="1:16">
      <c r="A82" s="3"/>
      <c r="B82" s="3"/>
      <c r="C82" s="9">
        <f t="shared" ref="C82:C145" si="4">NextMonth(C81)</f>
        <v>39052</v>
      </c>
      <c r="D82" s="1">
        <v>5.6331435229906003E-2</v>
      </c>
      <c r="E82" s="1">
        <v>3.95</v>
      </c>
      <c r="F82" s="1">
        <v>0.26250000000000001</v>
      </c>
      <c r="G82" s="1">
        <v>0.14000000000000001</v>
      </c>
      <c r="H82" s="1">
        <v>0.02</v>
      </c>
      <c r="I82" s="1">
        <v>0</v>
      </c>
      <c r="J82" s="1">
        <v>0</v>
      </c>
      <c r="K82" s="1">
        <v>-4.2500000000000003E-2</v>
      </c>
      <c r="L82">
        <v>-2.5000000000000001E-2</v>
      </c>
      <c r="M82" s="3">
        <v>0.26</v>
      </c>
      <c r="N82">
        <v>9.4E-2</v>
      </c>
      <c r="O82" s="75">
        <v>1.1399999999999999</v>
      </c>
      <c r="P82" s="75">
        <v>0.3</v>
      </c>
    </row>
    <row r="83" spans="1:16">
      <c r="A83" s="3"/>
      <c r="B83" s="3"/>
      <c r="C83" s="9">
        <f t="shared" si="4"/>
        <v>39083</v>
      </c>
      <c r="D83" s="1">
        <v>5.6472251131585202E-2</v>
      </c>
      <c r="E83" s="1">
        <v>4.04</v>
      </c>
      <c r="F83" s="1">
        <v>0.26500000000000001</v>
      </c>
      <c r="G83" s="1">
        <v>0.14000000000000001</v>
      </c>
      <c r="H83" s="1">
        <v>0.02</v>
      </c>
      <c r="I83" s="1">
        <v>0</v>
      </c>
      <c r="J83" s="1">
        <v>2.5000000000000001E-3</v>
      </c>
      <c r="K83" s="1">
        <v>-4.4999999999999998E-2</v>
      </c>
      <c r="L83">
        <v>-2.5000000000000001E-2</v>
      </c>
      <c r="M83" s="3">
        <v>0.26</v>
      </c>
      <c r="N83">
        <v>9.4E-2</v>
      </c>
      <c r="O83" s="75">
        <v>1.63</v>
      </c>
      <c r="P83" s="75">
        <v>0.5</v>
      </c>
    </row>
    <row r="84" spans="1:16">
      <c r="A84" s="3"/>
      <c r="B84" s="3"/>
      <c r="C84" s="9">
        <f t="shared" si="4"/>
        <v>39114</v>
      </c>
      <c r="D84" s="1">
        <v>5.66130670398639E-2</v>
      </c>
      <c r="E84" s="1">
        <v>3.9220000000000002</v>
      </c>
      <c r="F84" s="1">
        <v>0.2525</v>
      </c>
      <c r="G84" s="1">
        <v>0.14000000000000001</v>
      </c>
      <c r="H84" s="1">
        <v>0.02</v>
      </c>
      <c r="I84" s="1">
        <v>0</v>
      </c>
      <c r="J84" s="1">
        <v>2.5000000000000001E-3</v>
      </c>
      <c r="K84" s="1">
        <v>-2.75E-2</v>
      </c>
      <c r="L84">
        <v>-2.5000000000000001E-2</v>
      </c>
      <c r="M84" s="3">
        <v>0.26</v>
      </c>
      <c r="N84">
        <v>9.4E-2</v>
      </c>
      <c r="O84" s="75">
        <v>1.63</v>
      </c>
      <c r="P84" s="75">
        <v>0.5</v>
      </c>
    </row>
    <row r="85" spans="1:16">
      <c r="A85" s="3"/>
      <c r="B85" s="3"/>
      <c r="C85" s="9">
        <f t="shared" si="4"/>
        <v>39142</v>
      </c>
      <c r="D85" s="1">
        <v>5.6740255607852702E-2</v>
      </c>
      <c r="E85" s="1">
        <v>3.7890000000000001</v>
      </c>
      <c r="F85" s="1">
        <v>0.245</v>
      </c>
      <c r="G85" s="1">
        <v>0.14000000000000001</v>
      </c>
      <c r="H85" s="1">
        <v>0.02</v>
      </c>
      <c r="I85" s="1">
        <v>0</v>
      </c>
      <c r="J85" s="1">
        <v>2.5000000000000001E-3</v>
      </c>
      <c r="K85" s="1">
        <v>-1.4999999999999999E-2</v>
      </c>
      <c r="L85">
        <v>-0.02</v>
      </c>
      <c r="M85" s="3">
        <v>0.26</v>
      </c>
      <c r="N85">
        <v>9.4E-2</v>
      </c>
      <c r="O85" s="75">
        <v>0.72</v>
      </c>
      <c r="P85" s="75">
        <v>0.1</v>
      </c>
    </row>
    <row r="86" spans="1:16">
      <c r="A86" s="3"/>
      <c r="B86" s="3"/>
      <c r="C86" s="9">
        <f t="shared" si="4"/>
        <v>39173</v>
      </c>
      <c r="D86" s="1">
        <v>5.6881071528691596E-2</v>
      </c>
      <c r="E86" s="1">
        <v>3.569</v>
      </c>
      <c r="F86" s="1">
        <v>0.245</v>
      </c>
      <c r="G86" s="1">
        <v>0.04</v>
      </c>
      <c r="H86" s="1">
        <v>5.0000000000000001E-3</v>
      </c>
      <c r="I86" s="1">
        <v>0</v>
      </c>
      <c r="J86" s="1">
        <v>2.5000000000000001E-3</v>
      </c>
      <c r="K86" s="1">
        <v>0.02</v>
      </c>
      <c r="L86">
        <v>-1.4999999999999999E-2</v>
      </c>
      <c r="M86" s="3">
        <v>0.25</v>
      </c>
      <c r="N86">
        <v>6.4000000000000001E-2</v>
      </c>
      <c r="O86" s="75">
        <v>0.48</v>
      </c>
      <c r="P86" s="75">
        <v>0.02</v>
      </c>
    </row>
    <row r="87" spans="1:16">
      <c r="A87" s="3"/>
      <c r="B87" s="3"/>
      <c r="C87" s="9">
        <f t="shared" si="4"/>
        <v>39203</v>
      </c>
      <c r="D87" s="1">
        <v>5.70173450067539E-2</v>
      </c>
      <c r="E87" s="1">
        <v>3.5590000000000002</v>
      </c>
      <c r="F87" s="1">
        <v>0.245</v>
      </c>
      <c r="G87" s="1">
        <v>0.04</v>
      </c>
      <c r="H87" s="1">
        <v>5.0000000000000001E-3</v>
      </c>
      <c r="I87" s="1">
        <v>0</v>
      </c>
      <c r="J87" s="1">
        <v>2.5000000000000001E-3</v>
      </c>
      <c r="K87" s="1">
        <v>0.02</v>
      </c>
      <c r="L87">
        <v>-1.4999999999999999E-2</v>
      </c>
      <c r="M87" s="3">
        <v>0.25</v>
      </c>
      <c r="N87">
        <v>6.4000000000000001E-2</v>
      </c>
      <c r="O87" s="75">
        <v>0.42</v>
      </c>
      <c r="P87" s="75">
        <v>0.02</v>
      </c>
    </row>
    <row r="88" spans="1:16">
      <c r="A88" s="3"/>
      <c r="B88" s="3"/>
      <c r="C88" s="9">
        <f t="shared" si="4"/>
        <v>39234</v>
      </c>
      <c r="D88" s="1">
        <v>5.71581609405762E-2</v>
      </c>
      <c r="E88" s="1">
        <v>3.5950000000000002</v>
      </c>
      <c r="F88" s="1">
        <v>0.23499999999999999</v>
      </c>
      <c r="G88" s="1">
        <v>0.04</v>
      </c>
      <c r="H88" s="1">
        <v>5.0000000000000001E-3</v>
      </c>
      <c r="I88" s="1">
        <v>0</v>
      </c>
      <c r="J88" s="1">
        <v>2.5000000000000001E-3</v>
      </c>
      <c r="K88" s="1">
        <v>2.5000000000000001E-2</v>
      </c>
      <c r="L88">
        <v>-1.4999999999999999E-2</v>
      </c>
      <c r="M88" s="3">
        <v>0.25</v>
      </c>
      <c r="N88">
        <v>6.4000000000000001E-2</v>
      </c>
      <c r="O88" s="75">
        <v>0.42</v>
      </c>
      <c r="P88" s="75">
        <v>3.5000000000000003E-2</v>
      </c>
    </row>
    <row r="89" spans="1:16">
      <c r="A89" s="3"/>
      <c r="B89" s="3"/>
      <c r="C89" s="9">
        <f t="shared" si="4"/>
        <v>39264</v>
      </c>
      <c r="D89" s="1">
        <v>5.7294434431201899E-2</v>
      </c>
      <c r="E89" s="1">
        <v>3.6270000000000002</v>
      </c>
      <c r="F89" s="1">
        <v>0.23499999999999999</v>
      </c>
      <c r="G89" s="1">
        <v>0.04</v>
      </c>
      <c r="H89" s="1">
        <v>5.0000000000000001E-3</v>
      </c>
      <c r="I89" s="1">
        <v>0</v>
      </c>
      <c r="J89" s="1">
        <v>2.5000000000000001E-3</v>
      </c>
      <c r="K89" s="1">
        <v>2.75E-2</v>
      </c>
      <c r="L89">
        <v>-0.01</v>
      </c>
      <c r="M89" s="3">
        <v>0.25</v>
      </c>
      <c r="N89">
        <v>6.4000000000000001E-2</v>
      </c>
      <c r="O89" s="75">
        <v>0.48</v>
      </c>
      <c r="P89" s="75">
        <v>3.5000000000000003E-2</v>
      </c>
    </row>
    <row r="90" spans="1:16">
      <c r="A90" s="3"/>
      <c r="B90" s="3"/>
      <c r="C90" s="9">
        <f t="shared" si="4"/>
        <v>39295</v>
      </c>
      <c r="D90" s="1">
        <v>5.7435250378006203E-2</v>
      </c>
      <c r="E90" s="1">
        <v>3.6760000000000002</v>
      </c>
      <c r="F90" s="1">
        <v>0.23499999999999999</v>
      </c>
      <c r="G90" s="1">
        <v>0.04</v>
      </c>
      <c r="H90" s="1">
        <v>5.0000000000000001E-3</v>
      </c>
      <c r="I90" s="1">
        <v>0</v>
      </c>
      <c r="J90" s="1">
        <v>2.5000000000000001E-3</v>
      </c>
      <c r="K90" s="1">
        <v>0.03</v>
      </c>
      <c r="L90">
        <v>-0.01</v>
      </c>
      <c r="M90" s="3">
        <v>0.25</v>
      </c>
      <c r="N90">
        <v>6.4000000000000001E-2</v>
      </c>
      <c r="O90" s="75">
        <v>0.48</v>
      </c>
      <c r="P90" s="75">
        <v>3.5000000000000003E-2</v>
      </c>
    </row>
    <row r="91" spans="1:16">
      <c r="A91" s="3"/>
      <c r="B91" s="3"/>
      <c r="C91" s="9">
        <f t="shared" si="4"/>
        <v>39326</v>
      </c>
      <c r="D91" s="1">
        <v>5.7576066331407098E-2</v>
      </c>
      <c r="E91" s="1">
        <v>3.6910000000000003</v>
      </c>
      <c r="F91" s="1">
        <v>0.23499999999999999</v>
      </c>
      <c r="G91" s="1">
        <v>0.04</v>
      </c>
      <c r="H91" s="1">
        <v>5.0000000000000001E-3</v>
      </c>
      <c r="I91" s="1">
        <v>0</v>
      </c>
      <c r="J91" s="1">
        <v>2.5000000000000001E-3</v>
      </c>
      <c r="K91" s="1">
        <v>2.2499999999999999E-2</v>
      </c>
      <c r="L91">
        <v>-0.01</v>
      </c>
      <c r="M91" s="3">
        <v>0.25</v>
      </c>
      <c r="N91">
        <v>6.4000000000000001E-2</v>
      </c>
      <c r="O91" s="75">
        <v>0.44</v>
      </c>
      <c r="P91" s="75">
        <v>3.5000000000000003E-2</v>
      </c>
    </row>
    <row r="92" spans="1:16">
      <c r="A92" s="3"/>
      <c r="B92" s="3"/>
      <c r="C92" s="9">
        <f t="shared" si="4"/>
        <v>39356</v>
      </c>
      <c r="D92" s="1">
        <v>5.7712339840978899E-2</v>
      </c>
      <c r="E92" s="1">
        <v>3.72</v>
      </c>
      <c r="F92" s="1">
        <v>0.23499999999999999</v>
      </c>
      <c r="G92" s="1">
        <v>0.04</v>
      </c>
      <c r="H92" s="1">
        <v>5.0000000000000001E-3</v>
      </c>
      <c r="I92" s="1">
        <v>0</v>
      </c>
      <c r="J92" s="1">
        <v>2.5000000000000001E-3</v>
      </c>
      <c r="K92" s="1">
        <v>1.2500000000000001E-2</v>
      </c>
      <c r="L92">
        <v>-1.4999999999999999E-2</v>
      </c>
      <c r="M92" s="3">
        <v>0.25</v>
      </c>
      <c r="N92">
        <v>6.4000000000000001E-2</v>
      </c>
      <c r="O92" s="75">
        <v>0.45</v>
      </c>
      <c r="P92" s="75">
        <v>3.5000000000000003E-2</v>
      </c>
    </row>
    <row r="93" spans="1:16">
      <c r="A93" s="3"/>
      <c r="B93" s="3"/>
      <c r="C93" s="9">
        <f t="shared" si="4"/>
        <v>39387</v>
      </c>
      <c r="D93" s="1">
        <v>5.7853155807359197E-2</v>
      </c>
      <c r="E93" s="1">
        <v>3.86</v>
      </c>
      <c r="F93" s="1">
        <v>0.23499999999999999</v>
      </c>
      <c r="G93" s="1">
        <v>0.14000000000000001</v>
      </c>
      <c r="H93" s="1">
        <v>0.02</v>
      </c>
      <c r="I93" s="1">
        <v>0</v>
      </c>
      <c r="J93" s="1">
        <v>2.5000000000000001E-3</v>
      </c>
      <c r="K93" s="1">
        <v>-0.02</v>
      </c>
      <c r="L93">
        <v>-0.02</v>
      </c>
      <c r="M93" s="3">
        <v>0.26</v>
      </c>
      <c r="N93">
        <v>9.6000000000000002E-2</v>
      </c>
      <c r="O93" s="75">
        <v>0.73</v>
      </c>
      <c r="P93" s="75">
        <v>0.1</v>
      </c>
    </row>
    <row r="94" spans="1:16">
      <c r="A94" s="3"/>
      <c r="B94" s="3"/>
      <c r="C94" s="9">
        <f t="shared" si="4"/>
        <v>39417</v>
      </c>
      <c r="D94" s="1">
        <v>5.7989429329490701E-2</v>
      </c>
      <c r="E94" s="1">
        <v>4</v>
      </c>
      <c r="F94" s="1">
        <v>0.23499999999999999</v>
      </c>
      <c r="G94" s="1">
        <v>0.14000000000000001</v>
      </c>
      <c r="H94" s="1">
        <v>0.02</v>
      </c>
      <c r="I94" s="1">
        <v>0</v>
      </c>
      <c r="J94" s="1">
        <v>2.5000000000000001E-3</v>
      </c>
      <c r="K94" s="1">
        <v>-4.2500000000000003E-2</v>
      </c>
      <c r="L94">
        <v>-2.5000000000000001E-2</v>
      </c>
      <c r="M94" s="3">
        <v>0.26</v>
      </c>
      <c r="N94">
        <v>9.6000000000000002E-2</v>
      </c>
      <c r="O94" s="75">
        <v>1.1399999999999999</v>
      </c>
      <c r="P94" s="75">
        <v>0.3</v>
      </c>
    </row>
    <row r="95" spans="1:16">
      <c r="A95" s="3"/>
      <c r="B95" s="3"/>
      <c r="C95" s="9">
        <f t="shared" si="4"/>
        <v>39448</v>
      </c>
      <c r="D95" s="1">
        <v>5.8130245308848597E-2</v>
      </c>
      <c r="E95" s="1">
        <v>4.0999999999999996</v>
      </c>
      <c r="F95" s="1">
        <v>0.23499999999999999</v>
      </c>
      <c r="G95" s="1">
        <v>0.14000000000000001</v>
      </c>
      <c r="H95" s="1">
        <v>0.02</v>
      </c>
      <c r="I95" s="1">
        <v>0</v>
      </c>
      <c r="J95" s="1">
        <v>2.5000000000000001E-3</v>
      </c>
      <c r="K95" s="1">
        <v>-4.4999999999999998E-2</v>
      </c>
      <c r="L95">
        <v>-2.5000000000000001E-2</v>
      </c>
      <c r="M95" s="3">
        <v>0.26</v>
      </c>
      <c r="N95">
        <v>9.6000000000000002E-2</v>
      </c>
      <c r="O95" s="75">
        <v>1.63</v>
      </c>
      <c r="P95" s="75">
        <v>0.5</v>
      </c>
    </row>
    <row r="96" spans="1:16">
      <c r="A96" s="3"/>
      <c r="B96" s="3"/>
      <c r="C96" s="9">
        <f t="shared" si="4"/>
        <v>39479</v>
      </c>
      <c r="D96" s="1">
        <v>5.8271061294800801E-2</v>
      </c>
      <c r="E96" s="1">
        <v>3.9820000000000002</v>
      </c>
      <c r="F96" s="1">
        <v>0.23499999999999999</v>
      </c>
      <c r="G96" s="1">
        <v>0.14000000000000001</v>
      </c>
      <c r="H96" s="1">
        <v>0.02</v>
      </c>
      <c r="I96" s="1">
        <v>0</v>
      </c>
      <c r="J96" s="1">
        <v>2.5000000000000001E-3</v>
      </c>
      <c r="K96" s="1">
        <v>-2.75E-2</v>
      </c>
      <c r="L96">
        <v>-2.5000000000000001E-2</v>
      </c>
      <c r="M96" s="3">
        <v>0.26</v>
      </c>
      <c r="N96">
        <v>9.6000000000000002E-2</v>
      </c>
      <c r="O96" s="75">
        <v>1.63</v>
      </c>
      <c r="P96" s="75">
        <v>0.5</v>
      </c>
    </row>
    <row r="97" spans="1:16">
      <c r="A97" s="3"/>
      <c r="B97" s="3"/>
      <c r="C97" s="9">
        <f t="shared" si="4"/>
        <v>39508</v>
      </c>
      <c r="D97" s="1">
        <v>5.8402792384403504E-2</v>
      </c>
      <c r="E97" s="1">
        <v>3.8490000000000002</v>
      </c>
      <c r="F97" s="1">
        <v>0.2225</v>
      </c>
      <c r="G97" s="1">
        <v>0.14000000000000001</v>
      </c>
      <c r="H97" s="1">
        <v>0.02</v>
      </c>
      <c r="I97" s="1">
        <v>0</v>
      </c>
      <c r="J97" s="1">
        <v>2.5000000000000001E-3</v>
      </c>
      <c r="K97" s="1">
        <v>-1.4999999999999999E-2</v>
      </c>
      <c r="L97">
        <v>-0.02</v>
      </c>
      <c r="M97" s="3">
        <v>0.26</v>
      </c>
      <c r="N97">
        <v>9.6000000000000002E-2</v>
      </c>
      <c r="O97" s="75">
        <v>0.72</v>
      </c>
      <c r="P97" s="75">
        <v>0.1</v>
      </c>
    </row>
    <row r="98" spans="1:16">
      <c r="A98" s="3"/>
      <c r="B98" s="3"/>
      <c r="C98" s="9">
        <f t="shared" si="4"/>
        <v>39539</v>
      </c>
      <c r="D98" s="1">
        <v>5.8543608383117902E-2</v>
      </c>
      <c r="E98" s="1">
        <v>3.629</v>
      </c>
      <c r="F98" s="1">
        <v>0.2225</v>
      </c>
      <c r="G98" s="1">
        <v>0.04</v>
      </c>
      <c r="H98" s="1">
        <v>5.0000000000000001E-3</v>
      </c>
      <c r="I98" s="1">
        <v>0</v>
      </c>
      <c r="J98" s="1">
        <v>2.5000000000000001E-3</v>
      </c>
      <c r="K98" s="1">
        <v>0.02</v>
      </c>
      <c r="L98">
        <v>-1.4999999999999999E-2</v>
      </c>
      <c r="M98" s="3">
        <v>0.25</v>
      </c>
      <c r="N98">
        <v>6.6000000000000003E-2</v>
      </c>
      <c r="O98" s="75">
        <v>0.48</v>
      </c>
      <c r="P98" s="75">
        <v>0.02</v>
      </c>
    </row>
    <row r="99" spans="1:16">
      <c r="A99" s="3"/>
      <c r="B99" s="3"/>
      <c r="C99" s="9">
        <f t="shared" si="4"/>
        <v>39569</v>
      </c>
      <c r="D99" s="1">
        <v>5.8679881936538607E-2</v>
      </c>
      <c r="E99" s="1">
        <v>3.6190000000000002</v>
      </c>
      <c r="F99" s="1">
        <v>0.2225</v>
      </c>
      <c r="G99" s="1">
        <v>0.04</v>
      </c>
      <c r="H99" s="1">
        <v>5.0000000000000001E-3</v>
      </c>
      <c r="I99" s="1">
        <v>0</v>
      </c>
      <c r="J99" s="1">
        <v>2.5000000000000001E-3</v>
      </c>
      <c r="K99" s="1">
        <v>0.02</v>
      </c>
      <c r="L99">
        <v>-1.4999999999999999E-2</v>
      </c>
      <c r="M99" s="3">
        <v>0.25</v>
      </c>
      <c r="N99">
        <v>6.6000000000000003E-2</v>
      </c>
      <c r="O99" s="75">
        <v>0.42</v>
      </c>
      <c r="P99" s="75">
        <v>0.02</v>
      </c>
    </row>
    <row r="100" spans="1:16">
      <c r="A100" s="3"/>
      <c r="B100" s="3"/>
      <c r="C100" s="9">
        <f t="shared" si="4"/>
        <v>39600</v>
      </c>
      <c r="D100" s="1">
        <v>5.8820697948226204E-2</v>
      </c>
      <c r="E100" s="1">
        <v>3.6549999999999998</v>
      </c>
      <c r="F100" s="1">
        <v>0.2225</v>
      </c>
      <c r="G100" s="1">
        <v>0.04</v>
      </c>
      <c r="H100" s="1">
        <v>5.0000000000000001E-3</v>
      </c>
      <c r="I100" s="1">
        <v>0</v>
      </c>
      <c r="J100" s="1">
        <v>2.5000000000000001E-3</v>
      </c>
      <c r="K100" s="1">
        <v>2.5000000000000001E-2</v>
      </c>
      <c r="L100">
        <v>-1.4999999999999999E-2</v>
      </c>
      <c r="M100" s="3">
        <v>0.25</v>
      </c>
      <c r="N100">
        <v>6.6000000000000003E-2</v>
      </c>
      <c r="O100" s="75">
        <v>0.42</v>
      </c>
      <c r="P100" s="75">
        <v>3.5000000000000003E-2</v>
      </c>
    </row>
    <row r="101" spans="1:16">
      <c r="A101" s="3"/>
      <c r="B101" s="3"/>
      <c r="C101" s="9">
        <f t="shared" si="4"/>
        <v>39630</v>
      </c>
      <c r="D101" s="1">
        <v>5.89441801713457E-2</v>
      </c>
      <c r="E101" s="1">
        <v>3.6870000000000003</v>
      </c>
      <c r="F101" s="1">
        <v>0.22</v>
      </c>
      <c r="G101" s="1">
        <v>0.04</v>
      </c>
      <c r="H101" s="1">
        <v>5.0000000000000001E-3</v>
      </c>
      <c r="I101" s="1">
        <v>0</v>
      </c>
      <c r="J101" s="1">
        <v>2.5000000000000001E-3</v>
      </c>
      <c r="K101" s="1">
        <v>2.75E-2</v>
      </c>
      <c r="L101">
        <v>-0.01</v>
      </c>
      <c r="M101" s="3">
        <v>0.25</v>
      </c>
      <c r="N101">
        <v>6.6000000000000003E-2</v>
      </c>
      <c r="O101" s="75">
        <v>0.48</v>
      </c>
      <c r="P101" s="75">
        <v>3.5000000000000003E-2</v>
      </c>
    </row>
    <row r="102" spans="1:16">
      <c r="A102" s="3"/>
      <c r="B102" s="3"/>
      <c r="C102" s="9">
        <f t="shared" si="4"/>
        <v>39661</v>
      </c>
      <c r="D102" s="1">
        <v>5.9018907588427497E-2</v>
      </c>
      <c r="E102" s="1">
        <v>3.7360000000000002</v>
      </c>
      <c r="F102" s="1">
        <v>0.22</v>
      </c>
      <c r="G102" s="1">
        <v>0.04</v>
      </c>
      <c r="H102" s="1">
        <v>5.0000000000000001E-3</v>
      </c>
      <c r="I102" s="1">
        <v>0</v>
      </c>
      <c r="J102" s="1">
        <v>2.5000000000000001E-3</v>
      </c>
      <c r="K102" s="1">
        <v>0.03</v>
      </c>
      <c r="L102">
        <v>-0.01</v>
      </c>
      <c r="M102" s="3">
        <v>0.25</v>
      </c>
      <c r="N102">
        <v>6.6000000000000003E-2</v>
      </c>
      <c r="O102" s="75">
        <v>0.48</v>
      </c>
      <c r="P102" s="75">
        <v>3.5000000000000003E-2</v>
      </c>
    </row>
    <row r="103" spans="1:16">
      <c r="A103" s="3"/>
      <c r="B103" s="3"/>
      <c r="C103" s="9">
        <f t="shared" si="4"/>
        <v>39692</v>
      </c>
      <c r="D103" s="1">
        <v>5.90936350073656E-2</v>
      </c>
      <c r="E103" s="1">
        <v>3.7510000000000003</v>
      </c>
      <c r="F103" s="1">
        <v>0.22</v>
      </c>
      <c r="G103" s="1">
        <v>0.04</v>
      </c>
      <c r="H103" s="1">
        <v>5.0000000000000001E-3</v>
      </c>
      <c r="I103" s="1">
        <v>0</v>
      </c>
      <c r="J103" s="1">
        <v>2.5000000000000001E-3</v>
      </c>
      <c r="K103" s="1">
        <v>2.2499999999999999E-2</v>
      </c>
      <c r="L103">
        <v>-0.01</v>
      </c>
      <c r="M103" s="3">
        <v>0.25</v>
      </c>
      <c r="N103">
        <v>6.6000000000000003E-2</v>
      </c>
      <c r="O103" s="75">
        <v>0.44</v>
      </c>
      <c r="P103" s="75">
        <v>3.5000000000000003E-2</v>
      </c>
    </row>
    <row r="104" spans="1:16">
      <c r="A104" s="3"/>
      <c r="B104" s="3"/>
      <c r="C104" s="9">
        <f t="shared" si="4"/>
        <v>39722</v>
      </c>
      <c r="D104" s="1">
        <v>5.9165951866169603E-2</v>
      </c>
      <c r="E104" s="1">
        <v>3.78</v>
      </c>
      <c r="F104" s="1">
        <v>0.22</v>
      </c>
      <c r="G104" s="1">
        <v>0.04</v>
      </c>
      <c r="H104" s="1">
        <v>5.0000000000000001E-3</v>
      </c>
      <c r="I104" s="1">
        <v>0</v>
      </c>
      <c r="J104" s="1">
        <v>2.5000000000000001E-3</v>
      </c>
      <c r="K104" s="1">
        <v>1.2500000000000001E-2</v>
      </c>
      <c r="L104">
        <v>-1.4999999999999999E-2</v>
      </c>
      <c r="M104" s="3">
        <v>0.25</v>
      </c>
      <c r="N104">
        <v>6.6000000000000003E-2</v>
      </c>
      <c r="O104" s="75">
        <v>0.45</v>
      </c>
      <c r="P104" s="75">
        <v>3.5000000000000003E-2</v>
      </c>
    </row>
    <row r="105" spans="1:16">
      <c r="A105" s="3"/>
      <c r="B105" s="3"/>
      <c r="C105" s="9">
        <f t="shared" si="4"/>
        <v>39753</v>
      </c>
      <c r="D105" s="1">
        <v>5.9240679288760305E-2</v>
      </c>
      <c r="E105" s="1">
        <v>3.92</v>
      </c>
      <c r="F105" s="1">
        <v>0.22</v>
      </c>
      <c r="G105" s="1">
        <v>0.14000000000000001</v>
      </c>
      <c r="H105" s="1">
        <v>0.02</v>
      </c>
      <c r="I105" s="1">
        <v>0</v>
      </c>
      <c r="J105" s="1">
        <v>2.5000000000000001E-3</v>
      </c>
      <c r="K105" s="1">
        <v>-0.02</v>
      </c>
      <c r="L105">
        <v>-0.02</v>
      </c>
      <c r="M105" s="3">
        <v>0.26</v>
      </c>
      <c r="N105">
        <v>9.8000000000000004E-2</v>
      </c>
      <c r="O105" s="75">
        <v>0.73</v>
      </c>
      <c r="P105" s="75">
        <v>0.1</v>
      </c>
    </row>
    <row r="106" spans="1:16">
      <c r="A106" s="3"/>
      <c r="B106" s="3"/>
      <c r="C106" s="9">
        <f t="shared" si="4"/>
        <v>39783</v>
      </c>
      <c r="D106" s="1">
        <v>5.93129961510988E-2</v>
      </c>
      <c r="E106" s="1">
        <v>4.0599999999999996</v>
      </c>
      <c r="F106" s="1">
        <v>0.2225</v>
      </c>
      <c r="G106" s="1">
        <v>0.14000000000000001</v>
      </c>
      <c r="H106" s="1">
        <v>0.02</v>
      </c>
      <c r="I106" s="1">
        <v>0</v>
      </c>
      <c r="J106" s="1">
        <v>2.5000000000000001E-3</v>
      </c>
      <c r="K106" s="1">
        <v>-4.2500000000000003E-2</v>
      </c>
      <c r="L106">
        <v>-2.5000000000000001E-2</v>
      </c>
      <c r="M106" s="3">
        <v>0.26</v>
      </c>
      <c r="N106">
        <v>9.8000000000000004E-2</v>
      </c>
      <c r="O106" s="75">
        <v>1.1399999999999999</v>
      </c>
      <c r="P106" s="75">
        <v>0.3</v>
      </c>
    </row>
    <row r="107" spans="1:16">
      <c r="A107" s="3"/>
      <c r="B107" s="3"/>
      <c r="C107" s="9">
        <f t="shared" si="4"/>
        <v>39814</v>
      </c>
      <c r="D107" s="1">
        <v>5.9387723577341699E-2</v>
      </c>
      <c r="E107" s="1">
        <v>4.165</v>
      </c>
      <c r="F107" s="1">
        <v>0.22500000000000001</v>
      </c>
      <c r="G107" s="1">
        <v>0.14000000000000001</v>
      </c>
      <c r="H107" s="1">
        <v>0.02</v>
      </c>
      <c r="I107" s="1">
        <v>0</v>
      </c>
      <c r="J107" s="1">
        <v>2.5000000000000001E-3</v>
      </c>
      <c r="K107" s="1">
        <v>-4.4999999999999998E-2</v>
      </c>
      <c r="L107">
        <v>-2.5000000000000001E-2</v>
      </c>
      <c r="M107" s="3">
        <v>0.26</v>
      </c>
      <c r="N107">
        <v>9.8000000000000004E-2</v>
      </c>
      <c r="O107" s="75">
        <v>1.63</v>
      </c>
      <c r="P107" s="75">
        <v>0.5</v>
      </c>
    </row>
    <row r="108" spans="1:16">
      <c r="A108" s="3"/>
      <c r="B108" s="3"/>
      <c r="C108" s="9">
        <f t="shared" si="4"/>
        <v>39845</v>
      </c>
      <c r="D108" s="1">
        <v>5.9462451005440398E-2</v>
      </c>
      <c r="E108" s="1">
        <v>4.0470000000000006</v>
      </c>
      <c r="F108" s="1">
        <v>0.22</v>
      </c>
      <c r="G108" s="1">
        <v>0.14000000000000001</v>
      </c>
      <c r="H108" s="1">
        <v>0.02</v>
      </c>
      <c r="I108" s="1">
        <v>0</v>
      </c>
      <c r="J108" s="1">
        <v>2.5000000000000001E-3</v>
      </c>
      <c r="K108" s="1">
        <v>-2.75E-2</v>
      </c>
      <c r="L108">
        <v>-2.5000000000000001E-2</v>
      </c>
      <c r="M108" s="3">
        <v>0.26</v>
      </c>
      <c r="N108">
        <v>9.8000000000000004E-2</v>
      </c>
      <c r="O108" s="75">
        <v>1.63</v>
      </c>
      <c r="P108" s="75">
        <v>0.5</v>
      </c>
    </row>
    <row r="109" spans="1:16">
      <c r="A109" s="3"/>
      <c r="B109" s="3"/>
      <c r="C109" s="9">
        <f t="shared" si="4"/>
        <v>39873</v>
      </c>
      <c r="D109" s="1">
        <v>5.95299467485444E-2</v>
      </c>
      <c r="E109" s="1">
        <v>3.9140000000000001</v>
      </c>
      <c r="F109" s="1">
        <v>0.20499999999999999</v>
      </c>
      <c r="G109" s="1">
        <v>0.14000000000000001</v>
      </c>
      <c r="H109" s="1">
        <v>0.02</v>
      </c>
      <c r="I109" s="1">
        <v>0</v>
      </c>
      <c r="J109" s="1">
        <v>2.5000000000000001E-3</v>
      </c>
      <c r="K109" s="1">
        <v>-1.4999999999999999E-2</v>
      </c>
      <c r="L109">
        <v>-0.02</v>
      </c>
      <c r="M109" s="3">
        <v>0.26</v>
      </c>
      <c r="N109">
        <v>9.8000000000000004E-2</v>
      </c>
      <c r="O109" s="75">
        <v>0.72</v>
      </c>
      <c r="P109" s="75">
        <v>0.1</v>
      </c>
    </row>
    <row r="110" spans="1:16">
      <c r="A110" s="3"/>
      <c r="B110" s="3"/>
      <c r="C110" s="9">
        <f t="shared" si="4"/>
        <v>39904</v>
      </c>
      <c r="D110" s="1">
        <v>5.9604674180174996E-2</v>
      </c>
      <c r="E110" s="1">
        <v>3.6940000000000004</v>
      </c>
      <c r="F110" s="1">
        <v>0.19500000000000001</v>
      </c>
      <c r="G110" s="1">
        <v>0.04</v>
      </c>
      <c r="H110" s="1">
        <v>5.0000000000000001E-3</v>
      </c>
      <c r="I110" s="1">
        <v>0</v>
      </c>
      <c r="J110" s="1">
        <v>2.5000000000000001E-3</v>
      </c>
      <c r="K110" s="1">
        <v>0.02</v>
      </c>
      <c r="L110">
        <v>-1.4999999999999999E-2</v>
      </c>
      <c r="M110" s="3">
        <v>0.25</v>
      </c>
      <c r="N110">
        <v>6.8000000000000005E-2</v>
      </c>
      <c r="O110" s="75">
        <v>0.48</v>
      </c>
      <c r="P110" s="75">
        <v>0.02</v>
      </c>
    </row>
    <row r="111" spans="1:16">
      <c r="A111" s="3"/>
      <c r="B111" s="3"/>
      <c r="C111" s="9">
        <f t="shared" si="4"/>
        <v>39934</v>
      </c>
      <c r="D111" s="1">
        <v>5.9676991051262396E-2</v>
      </c>
      <c r="E111" s="1">
        <v>3.6840000000000002</v>
      </c>
      <c r="F111" s="1">
        <v>0.19500000000000001</v>
      </c>
      <c r="G111" s="1">
        <v>0.04</v>
      </c>
      <c r="H111" s="1">
        <v>5.0000000000000001E-3</v>
      </c>
      <c r="I111" s="1">
        <v>0</v>
      </c>
      <c r="J111" s="1">
        <v>2.5000000000000001E-3</v>
      </c>
      <c r="K111" s="1">
        <v>0.02</v>
      </c>
      <c r="L111">
        <v>-1.4999999999999999E-2</v>
      </c>
      <c r="M111" s="3">
        <v>0.25</v>
      </c>
      <c r="N111">
        <v>6.8000000000000005E-2</v>
      </c>
      <c r="O111" s="75">
        <v>0.42</v>
      </c>
      <c r="P111" s="75">
        <v>0.02</v>
      </c>
    </row>
    <row r="112" spans="1:16">
      <c r="A112" s="3"/>
      <c r="B112" s="3"/>
      <c r="C112" s="9">
        <f t="shared" si="4"/>
        <v>39965</v>
      </c>
      <c r="D112" s="1">
        <v>5.97517184865448E-2</v>
      </c>
      <c r="E112" s="1">
        <v>3.72</v>
      </c>
      <c r="F112" s="1">
        <v>0.19500000000000001</v>
      </c>
      <c r="G112" s="1">
        <v>0.04</v>
      </c>
      <c r="H112" s="1">
        <v>5.0000000000000001E-3</v>
      </c>
      <c r="I112" s="1">
        <v>0</v>
      </c>
      <c r="J112" s="1">
        <v>2.5000000000000001E-3</v>
      </c>
      <c r="K112" s="1">
        <v>2.5000000000000001E-2</v>
      </c>
      <c r="L112">
        <v>-1.4999999999999999E-2</v>
      </c>
      <c r="M112" s="3">
        <v>0.25</v>
      </c>
      <c r="N112">
        <v>6.8000000000000005E-2</v>
      </c>
      <c r="O112" s="75">
        <v>0.42</v>
      </c>
      <c r="P112" s="75">
        <v>3.5000000000000003E-2</v>
      </c>
    </row>
    <row r="113" spans="1:16">
      <c r="A113" s="3"/>
      <c r="B113" s="3"/>
      <c r="C113" s="9">
        <f t="shared" si="4"/>
        <v>39995</v>
      </c>
      <c r="D113" s="1">
        <v>5.98240353611659E-2</v>
      </c>
      <c r="E113" s="1">
        <v>3.7520000000000002</v>
      </c>
      <c r="F113" s="1">
        <v>0.19500000000000001</v>
      </c>
      <c r="G113" s="1">
        <v>0.04</v>
      </c>
      <c r="H113" s="1">
        <v>5.0000000000000001E-3</v>
      </c>
      <c r="I113" s="1">
        <v>0</v>
      </c>
      <c r="J113" s="1">
        <v>2.5000000000000001E-3</v>
      </c>
      <c r="K113" s="1">
        <v>2.75E-2</v>
      </c>
      <c r="L113">
        <v>-0.01</v>
      </c>
      <c r="M113" s="3">
        <v>0.25</v>
      </c>
      <c r="N113">
        <v>6.8000000000000005E-2</v>
      </c>
      <c r="O113" s="75">
        <v>0.48</v>
      </c>
      <c r="P113" s="75">
        <v>3.5000000000000003E-2</v>
      </c>
    </row>
    <row r="114" spans="1:16">
      <c r="A114" s="3"/>
      <c r="B114" s="3"/>
      <c r="C114" s="9">
        <f t="shared" si="4"/>
        <v>40026</v>
      </c>
      <c r="D114" s="1">
        <v>5.9898762800099099E-2</v>
      </c>
      <c r="E114" s="1">
        <v>3.8010000000000002</v>
      </c>
      <c r="F114" s="1">
        <v>0.19500000000000001</v>
      </c>
      <c r="G114" s="1">
        <v>0.04</v>
      </c>
      <c r="H114" s="1">
        <v>5.0000000000000001E-3</v>
      </c>
      <c r="I114" s="1">
        <v>0</v>
      </c>
      <c r="J114" s="1">
        <v>2.5000000000000001E-3</v>
      </c>
      <c r="K114" s="1">
        <v>0.03</v>
      </c>
      <c r="L114">
        <v>-0.01</v>
      </c>
      <c r="M114" s="3">
        <v>0.25</v>
      </c>
      <c r="N114">
        <v>6.8000000000000005E-2</v>
      </c>
      <c r="O114" s="75">
        <v>0.48</v>
      </c>
      <c r="P114" s="75">
        <v>3.5000000000000003E-2</v>
      </c>
    </row>
    <row r="115" spans="1:16">
      <c r="A115" s="3"/>
      <c r="B115" s="3"/>
      <c r="C115" s="9">
        <f t="shared" si="4"/>
        <v>40057</v>
      </c>
      <c r="D115" s="1">
        <v>5.9973490240888605E-2</v>
      </c>
      <c r="E115" s="1">
        <v>3.8160000000000003</v>
      </c>
      <c r="F115" s="1">
        <v>0.19500000000000001</v>
      </c>
      <c r="G115" s="1">
        <v>0.04</v>
      </c>
      <c r="H115" s="1">
        <v>5.0000000000000001E-3</v>
      </c>
      <c r="I115" s="1">
        <v>0</v>
      </c>
      <c r="J115" s="1">
        <v>2.5000000000000001E-3</v>
      </c>
      <c r="K115" s="1">
        <v>2.2499999999999999E-2</v>
      </c>
      <c r="L115">
        <v>-0.01</v>
      </c>
      <c r="M115" s="3">
        <v>0.25</v>
      </c>
      <c r="N115">
        <v>6.8000000000000005E-2</v>
      </c>
      <c r="O115" s="75">
        <v>0.44</v>
      </c>
      <c r="P115" s="75">
        <v>3.5000000000000003E-2</v>
      </c>
    </row>
    <row r="116" spans="1:16">
      <c r="A116" s="3"/>
      <c r="B116" s="3"/>
      <c r="C116" s="9">
        <f t="shared" si="4"/>
        <v>40087</v>
      </c>
      <c r="D116" s="1">
        <v>6.0045807120838707E-2</v>
      </c>
      <c r="E116" s="1">
        <v>3.8450000000000002</v>
      </c>
      <c r="F116" s="1">
        <v>0.19500000000000001</v>
      </c>
      <c r="G116" s="1">
        <v>0.04</v>
      </c>
      <c r="H116" s="1">
        <v>5.0000000000000001E-3</v>
      </c>
      <c r="I116" s="1">
        <v>0</v>
      </c>
      <c r="J116" s="1">
        <v>2.5000000000000001E-3</v>
      </c>
      <c r="K116" s="1">
        <v>1.2500000000000001E-2</v>
      </c>
      <c r="L116">
        <v>-1.4999999999999999E-2</v>
      </c>
      <c r="M116" s="3">
        <v>0.25</v>
      </c>
      <c r="N116">
        <v>6.8000000000000005E-2</v>
      </c>
      <c r="O116" s="75">
        <v>0.45</v>
      </c>
      <c r="P116" s="75">
        <v>3.5000000000000003E-2</v>
      </c>
    </row>
    <row r="117" spans="1:16">
      <c r="A117" s="3"/>
      <c r="B117" s="3"/>
      <c r="C117" s="9">
        <f t="shared" si="4"/>
        <v>40118</v>
      </c>
      <c r="D117" s="1">
        <v>6.0120534565279105E-2</v>
      </c>
      <c r="E117" s="1">
        <v>3.9849999999999999</v>
      </c>
      <c r="F117" s="1">
        <v>0.19500000000000001</v>
      </c>
      <c r="G117" s="1">
        <v>0.14000000000000001</v>
      </c>
      <c r="H117" s="1">
        <v>0.02</v>
      </c>
      <c r="I117" s="1">
        <v>0</v>
      </c>
      <c r="J117" s="1">
        <v>2.5000000000000001E-3</v>
      </c>
      <c r="K117" s="1">
        <v>-0.02</v>
      </c>
      <c r="L117">
        <v>-0.02</v>
      </c>
      <c r="M117" s="3">
        <v>0.26</v>
      </c>
      <c r="N117">
        <v>0.1</v>
      </c>
      <c r="O117" s="75">
        <v>0.73</v>
      </c>
      <c r="P117" s="75">
        <v>0.1</v>
      </c>
    </row>
    <row r="118" spans="1:16">
      <c r="A118" s="3"/>
      <c r="B118" s="3"/>
      <c r="C118" s="9">
        <f t="shared" si="4"/>
        <v>40148</v>
      </c>
      <c r="D118" s="1">
        <v>6.0192851448761998E-2</v>
      </c>
      <c r="E118" s="1">
        <v>4.125</v>
      </c>
      <c r="F118" s="1">
        <v>0.19500000000000001</v>
      </c>
      <c r="G118" s="1">
        <v>0.14000000000000001</v>
      </c>
      <c r="H118" s="1">
        <v>0.02</v>
      </c>
      <c r="I118" s="1">
        <v>0</v>
      </c>
      <c r="J118" s="1">
        <v>2.5000000000000001E-3</v>
      </c>
      <c r="K118" s="1">
        <v>-4.2500000000000003E-2</v>
      </c>
      <c r="L118">
        <v>-2.5000000000000001E-2</v>
      </c>
      <c r="M118" s="3">
        <v>0.26</v>
      </c>
      <c r="N118">
        <v>0.1</v>
      </c>
      <c r="O118" s="75">
        <v>1.1399999999999999</v>
      </c>
      <c r="P118" s="75">
        <v>0.3</v>
      </c>
    </row>
    <row r="119" spans="1:16">
      <c r="A119" s="3"/>
      <c r="B119" s="3"/>
      <c r="C119" s="9">
        <f t="shared" si="4"/>
        <v>40179</v>
      </c>
      <c r="D119" s="1">
        <v>6.0267578896853198E-2</v>
      </c>
      <c r="E119" s="1">
        <v>4.2350000000000003</v>
      </c>
      <c r="F119" s="1">
        <v>0.19500000000000001</v>
      </c>
      <c r="G119" s="1">
        <v>0.14000000000000001</v>
      </c>
      <c r="H119" s="1">
        <v>0.02</v>
      </c>
      <c r="I119" s="1">
        <v>0</v>
      </c>
      <c r="J119" s="1">
        <v>2.5000000000000001E-3</v>
      </c>
      <c r="K119" s="1">
        <v>-4.4999999999999998E-2</v>
      </c>
      <c r="L119">
        <v>-2.5000000000000001E-2</v>
      </c>
      <c r="M119" s="3">
        <v>0.26</v>
      </c>
      <c r="N119">
        <v>0.1</v>
      </c>
      <c r="O119" s="75">
        <v>1.63</v>
      </c>
      <c r="P119" s="75">
        <v>0.5</v>
      </c>
    </row>
    <row r="120" spans="1:16">
      <c r="A120" s="3"/>
      <c r="B120" s="3"/>
      <c r="C120" s="9">
        <f t="shared" si="4"/>
        <v>40210</v>
      </c>
      <c r="D120" s="1">
        <v>6.03423063467994E-2</v>
      </c>
      <c r="E120" s="1">
        <v>4.117</v>
      </c>
      <c r="F120" s="1">
        <v>0.19</v>
      </c>
      <c r="G120" s="1">
        <v>0.14000000000000001</v>
      </c>
      <c r="H120" s="1">
        <v>0.02</v>
      </c>
      <c r="I120" s="1">
        <v>0</v>
      </c>
      <c r="J120" s="1">
        <v>2.5000000000000001E-3</v>
      </c>
      <c r="K120" s="1">
        <v>-2.75E-2</v>
      </c>
      <c r="L120">
        <v>-2.5000000000000001E-2</v>
      </c>
      <c r="M120" s="3">
        <v>0.26</v>
      </c>
      <c r="N120">
        <v>0.1</v>
      </c>
      <c r="O120" s="75">
        <v>1.63</v>
      </c>
      <c r="P120" s="75">
        <v>0.5</v>
      </c>
    </row>
    <row r="121" spans="1:16">
      <c r="A121" s="3"/>
      <c r="B121" s="3"/>
      <c r="C121" s="9">
        <f t="shared" si="4"/>
        <v>40238</v>
      </c>
      <c r="D121" s="1">
        <v>6.0409802109636E-2</v>
      </c>
      <c r="E121" s="1">
        <v>3.984</v>
      </c>
      <c r="F121" s="1">
        <v>0.1875</v>
      </c>
      <c r="G121" s="1">
        <v>0.14000000000000001</v>
      </c>
      <c r="H121" s="1">
        <v>0.02</v>
      </c>
      <c r="I121" s="1">
        <v>0</v>
      </c>
      <c r="J121" s="1">
        <v>2.5000000000000001E-3</v>
      </c>
      <c r="K121" s="1">
        <v>-1.4999999999999999E-2</v>
      </c>
      <c r="L121">
        <v>-0.02</v>
      </c>
      <c r="M121" s="3">
        <v>0.26</v>
      </c>
      <c r="N121">
        <v>0.1</v>
      </c>
      <c r="O121" s="75">
        <v>0.72</v>
      </c>
      <c r="P121" s="75">
        <v>0.1</v>
      </c>
    </row>
    <row r="122" spans="1:16">
      <c r="A122" s="3"/>
      <c r="B122" s="3"/>
      <c r="C122" s="9">
        <f t="shared" si="4"/>
        <v>40269</v>
      </c>
      <c r="D122" s="1">
        <v>6.0484529563112704E-2</v>
      </c>
      <c r="E122" s="1">
        <v>3.7640000000000002</v>
      </c>
      <c r="F122" s="1">
        <v>0.185</v>
      </c>
      <c r="G122" s="1">
        <v>0.04</v>
      </c>
      <c r="H122" s="1">
        <v>5.0000000000000001E-3</v>
      </c>
      <c r="I122" s="1">
        <v>0</v>
      </c>
      <c r="J122" s="1">
        <v>2.5000000000000001E-3</v>
      </c>
      <c r="K122" s="1">
        <v>0.02</v>
      </c>
      <c r="L122">
        <v>-1.4999999999999999E-2</v>
      </c>
      <c r="M122" s="3">
        <v>0.25</v>
      </c>
      <c r="N122">
        <v>7.0000000000000007E-2</v>
      </c>
      <c r="O122" s="75">
        <v>0.48</v>
      </c>
      <c r="P122" s="75">
        <v>0.02</v>
      </c>
    </row>
    <row r="123" spans="1:16">
      <c r="A123" s="3"/>
      <c r="B123" s="3"/>
      <c r="C123" s="9">
        <f t="shared" si="4"/>
        <v>40299</v>
      </c>
      <c r="D123" s="1">
        <v>6.0556846455340499E-2</v>
      </c>
      <c r="E123" s="1">
        <v>3.754</v>
      </c>
      <c r="F123" s="1">
        <v>0.185</v>
      </c>
      <c r="G123" s="1">
        <v>0.04</v>
      </c>
      <c r="H123" s="1">
        <v>5.0000000000000001E-3</v>
      </c>
      <c r="I123" s="1">
        <v>0</v>
      </c>
      <c r="J123" s="1">
        <v>2.5000000000000001E-3</v>
      </c>
      <c r="K123" s="1">
        <v>0.02</v>
      </c>
      <c r="L123">
        <v>-1.4999999999999999E-2</v>
      </c>
      <c r="M123" s="3">
        <v>0.25</v>
      </c>
      <c r="N123">
        <v>7.0000000000000007E-2</v>
      </c>
      <c r="O123" s="75">
        <v>0.42</v>
      </c>
      <c r="P123" s="75">
        <v>0.02</v>
      </c>
    </row>
    <row r="124" spans="1:16">
      <c r="A124" s="3"/>
      <c r="B124" s="3"/>
      <c r="C124" s="9">
        <f t="shared" si="4"/>
        <v>40330</v>
      </c>
      <c r="D124" s="1">
        <v>6.0631573912467603E-2</v>
      </c>
      <c r="E124" s="1">
        <v>3.79</v>
      </c>
      <c r="F124" s="1">
        <v>0.185</v>
      </c>
      <c r="G124" s="1">
        <v>0.04</v>
      </c>
      <c r="H124" s="1">
        <v>5.0000000000000001E-3</v>
      </c>
      <c r="I124" s="1">
        <v>0</v>
      </c>
      <c r="J124" s="1">
        <v>2.5000000000000001E-3</v>
      </c>
      <c r="K124" s="1">
        <v>2.5000000000000001E-2</v>
      </c>
      <c r="L124">
        <v>-1.4999999999999999E-2</v>
      </c>
      <c r="M124" s="3">
        <v>0.25</v>
      </c>
      <c r="N124">
        <v>7.0000000000000007E-2</v>
      </c>
      <c r="O124" s="75">
        <v>0.42</v>
      </c>
      <c r="P124" s="75">
        <v>3.5000000000000003E-2</v>
      </c>
    </row>
    <row r="125" spans="1:16">
      <c r="A125" s="3"/>
      <c r="B125" s="3"/>
      <c r="C125" s="9">
        <f t="shared" si="4"/>
        <v>40360</v>
      </c>
      <c r="D125" s="1">
        <v>6.0703890808227398E-2</v>
      </c>
      <c r="E125" s="1">
        <v>3.8220000000000001</v>
      </c>
      <c r="F125" s="1">
        <v>0.185</v>
      </c>
      <c r="G125" s="1">
        <v>0.04</v>
      </c>
      <c r="H125" s="1">
        <v>5.0000000000000001E-3</v>
      </c>
      <c r="I125" s="1">
        <v>0</v>
      </c>
      <c r="J125" s="1">
        <v>2.5000000000000001E-3</v>
      </c>
      <c r="K125" s="1">
        <v>2.75E-2</v>
      </c>
      <c r="L125">
        <v>-0.01</v>
      </c>
      <c r="M125" s="3">
        <v>0.25</v>
      </c>
      <c r="N125">
        <v>7.0000000000000007E-2</v>
      </c>
      <c r="O125" s="75">
        <v>0.48</v>
      </c>
      <c r="P125" s="75">
        <v>3.5000000000000003E-2</v>
      </c>
    </row>
    <row r="126" spans="1:16">
      <c r="A126" s="3"/>
      <c r="B126" s="3"/>
      <c r="C126" s="9">
        <f t="shared" si="4"/>
        <v>40391</v>
      </c>
      <c r="D126" s="1">
        <v>6.0778618269004402E-2</v>
      </c>
      <c r="E126" s="1">
        <v>3.871</v>
      </c>
      <c r="F126" s="1">
        <v>0.185</v>
      </c>
      <c r="G126" s="1">
        <v>0.04</v>
      </c>
      <c r="H126" s="1">
        <v>5.0000000000000001E-3</v>
      </c>
      <c r="I126" s="1">
        <v>0</v>
      </c>
      <c r="J126" s="1">
        <v>2.5000000000000001E-3</v>
      </c>
      <c r="K126" s="1">
        <v>0.03</v>
      </c>
      <c r="L126">
        <v>-0.01</v>
      </c>
      <c r="M126" s="3">
        <v>0.25</v>
      </c>
      <c r="N126">
        <v>7.0000000000000007E-2</v>
      </c>
      <c r="O126" s="75">
        <v>0.48</v>
      </c>
      <c r="P126" s="75">
        <v>3.5000000000000003E-2</v>
      </c>
    </row>
    <row r="127" spans="1:16">
      <c r="A127" s="3"/>
      <c r="B127" s="3"/>
      <c r="C127" s="9">
        <f t="shared" si="4"/>
        <v>40422</v>
      </c>
      <c r="D127" s="1">
        <v>6.0853345731635998E-2</v>
      </c>
      <c r="E127" s="1">
        <v>3.8860000000000001</v>
      </c>
      <c r="F127" s="1">
        <v>0.185</v>
      </c>
      <c r="G127" s="1">
        <v>0.04</v>
      </c>
      <c r="H127" s="1">
        <v>5.0000000000000001E-3</v>
      </c>
      <c r="I127" s="1">
        <v>0</v>
      </c>
      <c r="J127" s="1">
        <v>2.5000000000000001E-3</v>
      </c>
      <c r="K127" s="1">
        <v>2.2499999999999999E-2</v>
      </c>
      <c r="L127">
        <v>-0.01</v>
      </c>
      <c r="M127" s="3">
        <v>0.25</v>
      </c>
      <c r="N127">
        <v>7.0000000000000007E-2</v>
      </c>
      <c r="O127" s="75">
        <v>0.44</v>
      </c>
      <c r="P127" s="75">
        <v>3.5000000000000003E-2</v>
      </c>
    </row>
    <row r="128" spans="1:16">
      <c r="A128" s="3"/>
      <c r="B128" s="3"/>
      <c r="C128" s="9">
        <f t="shared" si="4"/>
        <v>40452</v>
      </c>
      <c r="D128" s="1">
        <v>6.0925662632722602E-2</v>
      </c>
      <c r="E128" s="1">
        <v>3.915</v>
      </c>
      <c r="F128" s="1">
        <v>0.185</v>
      </c>
      <c r="G128" s="1">
        <v>0.04</v>
      </c>
      <c r="H128" s="1">
        <v>5.0000000000000001E-3</v>
      </c>
      <c r="I128" s="1">
        <v>0</v>
      </c>
      <c r="J128" s="1">
        <v>2.5000000000000001E-3</v>
      </c>
      <c r="K128" s="1">
        <v>1.2500000000000001E-2</v>
      </c>
      <c r="L128">
        <v>-1.4999999999999999E-2</v>
      </c>
      <c r="M128" s="3">
        <v>0.25</v>
      </c>
      <c r="N128">
        <v>7.0000000000000007E-2</v>
      </c>
      <c r="O128" s="75">
        <v>0.45</v>
      </c>
      <c r="P128" s="75">
        <v>3.5000000000000003E-2</v>
      </c>
    </row>
    <row r="129" spans="1:16">
      <c r="A129" s="3"/>
      <c r="B129" s="3"/>
      <c r="C129" s="9">
        <f t="shared" si="4"/>
        <v>40483</v>
      </c>
      <c r="D129" s="1">
        <v>6.1000390099003703E-2</v>
      </c>
      <c r="E129" s="1">
        <v>4.0549999999999997</v>
      </c>
      <c r="F129" s="1">
        <v>0.185</v>
      </c>
      <c r="G129" s="1">
        <v>0.14000000000000001</v>
      </c>
      <c r="H129" s="1">
        <v>0.02</v>
      </c>
      <c r="I129" s="1">
        <v>0</v>
      </c>
      <c r="J129" s="1">
        <v>2.5000000000000001E-3</v>
      </c>
      <c r="K129" s="1">
        <v>-0.02</v>
      </c>
      <c r="L129">
        <v>-0.02</v>
      </c>
      <c r="M129" s="3">
        <v>0.35</v>
      </c>
      <c r="N129">
        <v>0.10200000000000001</v>
      </c>
      <c r="O129" s="75">
        <v>0.73</v>
      </c>
      <c r="P129" s="75">
        <v>0.1</v>
      </c>
    </row>
    <row r="130" spans="1:16">
      <c r="A130" s="3"/>
      <c r="B130" s="3"/>
      <c r="C130" s="9">
        <f t="shared" si="4"/>
        <v>40513</v>
      </c>
      <c r="D130" s="1">
        <v>6.10727070036221E-2</v>
      </c>
      <c r="E130" s="1">
        <v>4.1950000000000003</v>
      </c>
      <c r="F130" s="1">
        <v>0.185</v>
      </c>
      <c r="G130" s="1">
        <v>0.14000000000000001</v>
      </c>
      <c r="H130" s="1">
        <v>0.02</v>
      </c>
      <c r="I130" s="1">
        <v>0</v>
      </c>
      <c r="J130" s="1">
        <v>2.5000000000000001E-3</v>
      </c>
      <c r="K130" s="1">
        <v>-4.2500000000000003E-2</v>
      </c>
      <c r="L130">
        <v>-2.5000000000000001E-2</v>
      </c>
      <c r="M130" s="3">
        <v>0.35</v>
      </c>
      <c r="N130">
        <v>0.10200000000000001</v>
      </c>
      <c r="O130" s="75">
        <v>1.1399999999999999</v>
      </c>
      <c r="P130" s="75">
        <v>0.3</v>
      </c>
    </row>
    <row r="131" spans="1:16">
      <c r="A131" s="3"/>
      <c r="B131" s="3"/>
      <c r="C131" s="9">
        <f t="shared" si="4"/>
        <v>40544</v>
      </c>
      <c r="D131" s="1">
        <v>6.1147434473552302E-2</v>
      </c>
      <c r="E131" s="1">
        <v>4.3099999999999996</v>
      </c>
      <c r="F131" s="1">
        <v>0.185</v>
      </c>
      <c r="G131" s="1">
        <v>0.14000000000000001</v>
      </c>
      <c r="H131" s="1">
        <v>0.02</v>
      </c>
      <c r="I131" s="1">
        <v>0</v>
      </c>
      <c r="J131" s="1">
        <v>2.5000000000000001E-3</v>
      </c>
      <c r="K131" s="1">
        <v>-4.4999999999999998E-2</v>
      </c>
      <c r="L131">
        <v>-2.5000000000000001E-2</v>
      </c>
      <c r="M131" s="3">
        <v>0.35</v>
      </c>
      <c r="N131">
        <v>0.10200000000000001</v>
      </c>
      <c r="O131" s="75">
        <v>1.63</v>
      </c>
      <c r="P131" s="75">
        <v>0.5</v>
      </c>
    </row>
    <row r="132" spans="1:16">
      <c r="A132" s="3"/>
      <c r="B132" s="3"/>
      <c r="C132" s="9">
        <f t="shared" si="4"/>
        <v>40575</v>
      </c>
      <c r="D132" s="1">
        <v>6.1222161945336098E-2</v>
      </c>
      <c r="E132" s="1">
        <v>4.1920000000000002</v>
      </c>
      <c r="F132" s="1">
        <v>0.185</v>
      </c>
      <c r="G132" s="1">
        <v>0.14000000000000001</v>
      </c>
      <c r="H132" s="1">
        <v>0.02</v>
      </c>
      <c r="I132" s="1">
        <v>0</v>
      </c>
      <c r="J132" s="1">
        <v>2.5000000000000001E-3</v>
      </c>
      <c r="K132" s="1">
        <v>-2.75E-2</v>
      </c>
      <c r="L132">
        <v>-2.5000000000000001E-2</v>
      </c>
      <c r="M132" s="3">
        <v>0.35</v>
      </c>
      <c r="N132">
        <v>0.10200000000000001</v>
      </c>
      <c r="O132" s="75">
        <v>1.63</v>
      </c>
      <c r="P132" s="75">
        <v>0.5</v>
      </c>
    </row>
    <row r="133" spans="1:16">
      <c r="A133" s="3"/>
      <c r="B133" s="3"/>
      <c r="C133" s="9">
        <f t="shared" si="4"/>
        <v>40603</v>
      </c>
      <c r="D133" s="1">
        <v>6.1289657727897004E-2</v>
      </c>
      <c r="E133" s="1">
        <v>4.0590000000000002</v>
      </c>
      <c r="F133" s="1">
        <v>0.18</v>
      </c>
      <c r="G133" s="1">
        <v>0.14000000000000001</v>
      </c>
      <c r="H133" s="1">
        <v>0.02</v>
      </c>
      <c r="I133" s="1">
        <v>0</v>
      </c>
      <c r="J133" s="1">
        <v>2.5000000000000001E-3</v>
      </c>
      <c r="K133" s="1">
        <v>-1.4999999999999999E-2</v>
      </c>
      <c r="L133">
        <v>-0.02</v>
      </c>
      <c r="M133" s="3">
        <v>0.35</v>
      </c>
      <c r="N133">
        <v>0.10200000000000001</v>
      </c>
      <c r="O133" s="75">
        <v>0.72</v>
      </c>
      <c r="P133" s="75">
        <v>0.1</v>
      </c>
    </row>
    <row r="134" spans="1:16">
      <c r="A134" s="3"/>
      <c r="B134" s="3"/>
      <c r="C134" s="9">
        <f t="shared" si="4"/>
        <v>40634</v>
      </c>
      <c r="D134" s="1">
        <v>6.13643852032109E-2</v>
      </c>
      <c r="E134" s="1">
        <v>3.839</v>
      </c>
      <c r="F134" s="1">
        <v>0.18</v>
      </c>
      <c r="G134" s="1">
        <v>0.04</v>
      </c>
      <c r="H134" s="1">
        <v>5.0000000000000001E-3</v>
      </c>
      <c r="I134" s="1">
        <v>0</v>
      </c>
      <c r="J134" s="1">
        <v>2.5000000000000001E-3</v>
      </c>
      <c r="K134" s="1">
        <v>0.02</v>
      </c>
      <c r="L134">
        <v>-1.4999999999999999E-2</v>
      </c>
      <c r="M134" s="3">
        <v>0.43</v>
      </c>
      <c r="N134">
        <v>7.2000000000000008E-2</v>
      </c>
      <c r="O134" s="75">
        <v>0.48</v>
      </c>
      <c r="P134" s="75">
        <v>0.02</v>
      </c>
    </row>
    <row r="135" spans="1:16">
      <c r="A135" s="3"/>
      <c r="B135" s="3"/>
      <c r="C135" s="9">
        <f t="shared" si="4"/>
        <v>40664</v>
      </c>
      <c r="D135" s="1">
        <v>6.1436702116569798E-2</v>
      </c>
      <c r="E135" s="1">
        <v>3.8290000000000002</v>
      </c>
      <c r="F135" s="1">
        <v>0.18</v>
      </c>
      <c r="G135" s="1">
        <v>0.04</v>
      </c>
      <c r="H135" s="1">
        <v>5.0000000000000001E-3</v>
      </c>
      <c r="I135" s="1">
        <v>0</v>
      </c>
      <c r="J135" s="1">
        <v>2.5000000000000001E-3</v>
      </c>
      <c r="K135" s="1">
        <v>0.02</v>
      </c>
      <c r="L135">
        <v>-1.4999999999999999E-2</v>
      </c>
      <c r="M135" s="3">
        <v>0.43</v>
      </c>
      <c r="N135">
        <v>0</v>
      </c>
      <c r="O135" s="75">
        <v>0.42</v>
      </c>
      <c r="P135" s="75">
        <v>0.02</v>
      </c>
    </row>
    <row r="136" spans="1:16">
      <c r="A136" s="3"/>
      <c r="B136" s="3"/>
      <c r="C136" s="9">
        <f t="shared" si="4"/>
        <v>40695</v>
      </c>
      <c r="D136" s="1">
        <v>6.1511429595531901E-2</v>
      </c>
      <c r="E136" s="1">
        <v>3.8650000000000002</v>
      </c>
      <c r="F136" s="1">
        <v>0.18</v>
      </c>
      <c r="G136" s="1">
        <v>0.04</v>
      </c>
      <c r="H136" s="1">
        <v>5.0000000000000001E-3</v>
      </c>
      <c r="I136" s="1">
        <v>0</v>
      </c>
      <c r="J136" s="1">
        <v>2.5000000000000001E-3</v>
      </c>
      <c r="K136" s="1">
        <v>2.5000000000000001E-2</v>
      </c>
      <c r="L136">
        <v>-1.4999999999999999E-2</v>
      </c>
      <c r="M136" s="3">
        <v>0.43</v>
      </c>
      <c r="N136">
        <v>0</v>
      </c>
      <c r="O136" s="75">
        <v>0.42</v>
      </c>
      <c r="P136" s="75">
        <v>3.5000000000000003E-2</v>
      </c>
    </row>
    <row r="137" spans="1:16">
      <c r="A137" s="3"/>
      <c r="B137" s="3"/>
      <c r="C137" s="9">
        <f t="shared" si="4"/>
        <v>40725</v>
      </c>
      <c r="D137" s="1">
        <v>6.15796382216569E-2</v>
      </c>
      <c r="E137" s="1">
        <v>3.8970000000000002</v>
      </c>
      <c r="F137" s="1">
        <v>0.18</v>
      </c>
      <c r="G137" s="1">
        <v>0.04</v>
      </c>
      <c r="H137" s="1">
        <v>5.0000000000000001E-3</v>
      </c>
      <c r="I137" s="1">
        <v>0</v>
      </c>
      <c r="J137" s="1">
        <v>2.5000000000000001E-3</v>
      </c>
      <c r="K137" s="1">
        <v>2.75E-2</v>
      </c>
      <c r="L137">
        <v>-0.01</v>
      </c>
      <c r="M137" s="3">
        <v>0.43</v>
      </c>
      <c r="N137">
        <v>0</v>
      </c>
      <c r="O137" s="75">
        <v>0.48</v>
      </c>
      <c r="P137" s="75">
        <v>3.5000000000000003E-2</v>
      </c>
    </row>
    <row r="138" spans="1:16">
      <c r="A138" s="3"/>
      <c r="B138" s="3"/>
      <c r="C138" s="9">
        <f t="shared" si="4"/>
        <v>40756</v>
      </c>
      <c r="D138" s="1">
        <v>6.1622526450133101E-2</v>
      </c>
      <c r="E138" s="1">
        <v>3.9460000000000002</v>
      </c>
      <c r="F138" s="1">
        <v>0.18</v>
      </c>
      <c r="G138" s="1">
        <v>0.04</v>
      </c>
      <c r="H138" s="1">
        <v>5.0000000000000001E-3</v>
      </c>
      <c r="I138" s="1">
        <v>0</v>
      </c>
      <c r="J138" s="1">
        <v>2.5000000000000001E-3</v>
      </c>
      <c r="K138" s="1">
        <v>0.03</v>
      </c>
      <c r="L138">
        <v>-0.01</v>
      </c>
      <c r="M138" s="3">
        <v>0.43</v>
      </c>
      <c r="N138">
        <v>0</v>
      </c>
      <c r="O138" s="75">
        <v>0.48</v>
      </c>
      <c r="P138" s="75">
        <v>3.5000000000000003E-2</v>
      </c>
    </row>
    <row r="139" spans="1:16">
      <c r="A139" s="3"/>
      <c r="B139" s="3"/>
      <c r="C139" s="9">
        <f t="shared" si="4"/>
        <v>40787</v>
      </c>
      <c r="D139" s="1">
        <v>6.1665414679220404E-2</v>
      </c>
      <c r="E139" s="1">
        <v>3.9610000000000003</v>
      </c>
      <c r="F139" s="1">
        <v>0.18</v>
      </c>
      <c r="G139" s="1">
        <v>0.04</v>
      </c>
      <c r="H139" s="1">
        <v>5.0000000000000001E-3</v>
      </c>
      <c r="I139" s="1">
        <v>0</v>
      </c>
      <c r="J139" s="1">
        <v>2.5000000000000001E-3</v>
      </c>
      <c r="K139" s="1">
        <v>2.2499999999999999E-2</v>
      </c>
      <c r="L139">
        <v>-0.01</v>
      </c>
      <c r="M139" s="3">
        <v>0.43</v>
      </c>
      <c r="N139">
        <v>0</v>
      </c>
      <c r="O139" s="75">
        <v>0.44</v>
      </c>
      <c r="P139" s="75">
        <v>3.5000000000000003E-2</v>
      </c>
    </row>
    <row r="140" spans="1:16">
      <c r="A140" s="3"/>
      <c r="B140" s="3"/>
      <c r="C140" s="9">
        <f t="shared" si="4"/>
        <v>40817</v>
      </c>
      <c r="D140" s="1">
        <v>6.1706919417628299E-2</v>
      </c>
      <c r="E140" s="1">
        <v>3.99</v>
      </c>
      <c r="F140" s="1">
        <v>0.18</v>
      </c>
      <c r="G140" s="1">
        <v>0.04</v>
      </c>
      <c r="H140" s="1">
        <v>5.0000000000000001E-3</v>
      </c>
      <c r="I140" s="1">
        <v>0</v>
      </c>
      <c r="J140" s="1">
        <v>2.5000000000000001E-3</v>
      </c>
      <c r="K140" s="1">
        <v>1.2500000000000001E-2</v>
      </c>
      <c r="L140">
        <v>-1.4999999999999999E-2</v>
      </c>
      <c r="M140" s="3">
        <v>0.43</v>
      </c>
      <c r="N140">
        <v>0</v>
      </c>
      <c r="O140" s="75">
        <v>0.45</v>
      </c>
      <c r="P140" s="75">
        <v>3.5000000000000003E-2</v>
      </c>
    </row>
    <row r="141" spans="1:16">
      <c r="A141" s="3"/>
      <c r="B141" s="3"/>
      <c r="C141" s="9">
        <f t="shared" si="4"/>
        <v>40848</v>
      </c>
      <c r="D141" s="1">
        <v>6.17498076479173E-2</v>
      </c>
      <c r="E141" s="1">
        <v>4.13</v>
      </c>
      <c r="F141" s="1">
        <v>0.18</v>
      </c>
      <c r="G141" s="1">
        <v>0.14000000000000001</v>
      </c>
      <c r="H141" s="1">
        <v>0.02</v>
      </c>
      <c r="I141" s="1">
        <v>0</v>
      </c>
      <c r="J141" s="1">
        <v>2.5000000000000001E-3</v>
      </c>
      <c r="K141" s="1">
        <v>-0.02</v>
      </c>
      <c r="L141">
        <v>-0.02</v>
      </c>
      <c r="M141" s="3">
        <v>0.35</v>
      </c>
      <c r="N141">
        <v>0</v>
      </c>
      <c r="O141" s="75">
        <v>0.73</v>
      </c>
      <c r="P141" s="75">
        <v>0.1</v>
      </c>
    </row>
    <row r="142" spans="1:16">
      <c r="A142" s="3"/>
      <c r="B142" s="3"/>
      <c r="C142" s="9">
        <f t="shared" si="4"/>
        <v>40878</v>
      </c>
      <c r="D142" s="1">
        <v>6.1791312387488202E-2</v>
      </c>
      <c r="E142" s="1">
        <v>4.2699999999999996</v>
      </c>
      <c r="F142" s="1">
        <v>0.18</v>
      </c>
      <c r="G142" s="1">
        <v>0.14000000000000001</v>
      </c>
      <c r="H142" s="1">
        <v>0.02</v>
      </c>
      <c r="I142" s="1">
        <v>0</v>
      </c>
      <c r="J142" s="1">
        <v>2.5000000000000001E-3</v>
      </c>
      <c r="K142" s="1">
        <v>-4.2500000000000003E-2</v>
      </c>
      <c r="L142">
        <v>-2.5000000000000001E-2</v>
      </c>
      <c r="M142" s="3">
        <v>0.35</v>
      </c>
      <c r="N142">
        <v>0</v>
      </c>
      <c r="O142" s="75">
        <v>1.1399999999999999</v>
      </c>
      <c r="P142" s="75">
        <v>0.3</v>
      </c>
    </row>
    <row r="143" spans="1:16">
      <c r="A143" s="3"/>
      <c r="B143" s="3"/>
      <c r="C143" s="9">
        <f t="shared" si="4"/>
        <v>40909</v>
      </c>
      <c r="D143" s="1">
        <v>6.1834200618978902E-2</v>
      </c>
      <c r="E143" s="1">
        <v>4.3899999999999997</v>
      </c>
      <c r="F143" s="1">
        <v>0.18</v>
      </c>
      <c r="G143" s="1">
        <v>0.14000000000000001</v>
      </c>
      <c r="H143" s="1">
        <v>0.02</v>
      </c>
      <c r="I143" s="1">
        <v>0</v>
      </c>
      <c r="J143" s="1">
        <v>2.5000000000000001E-3</v>
      </c>
      <c r="K143" s="1">
        <v>-4.4999999999999998E-2</v>
      </c>
      <c r="L143">
        <v>-2.5000000000000001E-2</v>
      </c>
      <c r="M143" s="3">
        <v>0.35</v>
      </c>
      <c r="N143">
        <v>0</v>
      </c>
      <c r="O143" s="75">
        <v>1.63</v>
      </c>
      <c r="P143" s="75">
        <v>0.5</v>
      </c>
    </row>
    <row r="144" spans="1:16">
      <c r="A144" s="3"/>
      <c r="B144" s="3"/>
      <c r="C144" s="9">
        <f t="shared" si="4"/>
        <v>40940</v>
      </c>
      <c r="D144" s="1">
        <v>6.1877088851079801E-2</v>
      </c>
      <c r="E144" s="1">
        <v>4.2720000000000002</v>
      </c>
      <c r="F144" s="1">
        <v>0.17499999999999999</v>
      </c>
      <c r="G144" s="1">
        <v>0.14000000000000001</v>
      </c>
      <c r="H144" s="1">
        <v>0.02</v>
      </c>
      <c r="I144" s="1">
        <v>0</v>
      </c>
      <c r="J144" s="1">
        <v>2.5000000000000001E-3</v>
      </c>
      <c r="K144" s="1">
        <v>-2.75E-2</v>
      </c>
      <c r="L144">
        <v>-2.5000000000000001E-2</v>
      </c>
      <c r="M144" s="3">
        <v>0.35</v>
      </c>
      <c r="N144">
        <v>0</v>
      </c>
      <c r="O144" s="75">
        <v>1.63</v>
      </c>
      <c r="P144" s="75">
        <v>0.5</v>
      </c>
    </row>
    <row r="145" spans="1:16">
      <c r="A145" s="3"/>
      <c r="B145" s="3"/>
      <c r="C145" s="9">
        <f t="shared" si="4"/>
        <v>40969</v>
      </c>
      <c r="D145" s="1">
        <v>6.1917210101017202E-2</v>
      </c>
      <c r="E145" s="1">
        <v>4.1390000000000002</v>
      </c>
      <c r="F145" s="1">
        <v>0.17</v>
      </c>
      <c r="G145" s="1">
        <v>0.14000000000000001</v>
      </c>
      <c r="H145" s="1">
        <v>0.02</v>
      </c>
      <c r="I145" s="1">
        <v>0</v>
      </c>
      <c r="J145" s="1">
        <v>2.5000000000000001E-3</v>
      </c>
      <c r="K145" s="1">
        <v>-1.4999999999999999E-2</v>
      </c>
      <c r="L145">
        <v>-0.02</v>
      </c>
      <c r="M145" s="3">
        <v>0.35</v>
      </c>
      <c r="N145">
        <v>0</v>
      </c>
      <c r="O145" s="75">
        <v>0.72</v>
      </c>
      <c r="P145" s="75">
        <v>0.1</v>
      </c>
    </row>
    <row r="146" spans="1:16">
      <c r="A146" s="3"/>
      <c r="B146" s="3"/>
      <c r="C146" s="9">
        <f t="shared" ref="C146:C209" si="5">NextMonth(C145)</f>
        <v>41000</v>
      </c>
      <c r="D146" s="1">
        <v>6.1960098334300703E-2</v>
      </c>
      <c r="E146" s="1">
        <v>3.919</v>
      </c>
      <c r="F146" s="1">
        <v>0.17</v>
      </c>
      <c r="G146" s="1">
        <v>0.04</v>
      </c>
      <c r="H146" s="1">
        <v>5.0000000000000001E-3</v>
      </c>
      <c r="I146" s="1">
        <v>0</v>
      </c>
      <c r="J146" s="1">
        <v>2.5000000000000001E-3</v>
      </c>
      <c r="K146" s="1">
        <v>0.02</v>
      </c>
      <c r="L146">
        <v>-1.4999999999999999E-2</v>
      </c>
      <c r="M146" s="3">
        <v>0.43</v>
      </c>
      <c r="N146">
        <v>0</v>
      </c>
      <c r="O146" s="75">
        <v>0.48</v>
      </c>
      <c r="P146" s="75">
        <v>0.02</v>
      </c>
    </row>
    <row r="147" spans="1:16">
      <c r="A147" s="3"/>
      <c r="B147" s="3"/>
      <c r="C147" s="9">
        <f t="shared" si="5"/>
        <v>41030</v>
      </c>
      <c r="D147" s="1">
        <v>6.2001603076768504E-2</v>
      </c>
      <c r="E147" s="1">
        <v>3.9090000000000003</v>
      </c>
      <c r="F147" s="1">
        <v>0.17</v>
      </c>
      <c r="G147" s="1">
        <v>0.04</v>
      </c>
      <c r="H147" s="1">
        <v>5.0000000000000001E-3</v>
      </c>
      <c r="I147" s="1">
        <v>0</v>
      </c>
      <c r="J147" s="1">
        <v>2.5000000000000001E-3</v>
      </c>
      <c r="K147" s="1">
        <v>0.02</v>
      </c>
      <c r="L147">
        <v>-1.4999999999999999E-2</v>
      </c>
      <c r="M147" s="3">
        <v>0.43</v>
      </c>
      <c r="N147">
        <v>0</v>
      </c>
      <c r="O147" s="75">
        <v>0.42</v>
      </c>
      <c r="P147" s="75">
        <v>0.02</v>
      </c>
    </row>
    <row r="148" spans="1:16">
      <c r="A148" s="3"/>
      <c r="B148" s="3"/>
      <c r="C148" s="9">
        <f t="shared" si="5"/>
        <v>41061</v>
      </c>
      <c r="D148" s="1">
        <v>6.2044491311253204E-2</v>
      </c>
      <c r="E148" s="1">
        <v>3.9449999999999998</v>
      </c>
      <c r="F148" s="1">
        <v>0.17</v>
      </c>
      <c r="G148" s="1">
        <v>0.04</v>
      </c>
      <c r="H148" s="1">
        <v>5.0000000000000001E-3</v>
      </c>
      <c r="I148" s="1">
        <v>0</v>
      </c>
      <c r="J148" s="1">
        <v>2.5000000000000001E-3</v>
      </c>
      <c r="K148" s="1">
        <v>2.5000000000000001E-2</v>
      </c>
      <c r="L148">
        <v>-1.4999999999999999E-2</v>
      </c>
      <c r="M148" s="3">
        <v>0.43</v>
      </c>
      <c r="N148">
        <v>0</v>
      </c>
      <c r="O148" s="75">
        <v>0.42</v>
      </c>
      <c r="P148" s="75">
        <v>3.5000000000000003E-2</v>
      </c>
    </row>
    <row r="149" spans="1:16">
      <c r="A149" s="3"/>
      <c r="B149" s="3"/>
      <c r="C149" s="9">
        <f t="shared" si="5"/>
        <v>41091</v>
      </c>
      <c r="D149" s="1">
        <v>6.2085996054883602E-2</v>
      </c>
      <c r="E149" s="1">
        <v>3.9770000000000003</v>
      </c>
      <c r="F149" s="1">
        <v>0.17</v>
      </c>
      <c r="G149" s="1">
        <v>0.04</v>
      </c>
      <c r="H149" s="1">
        <v>5.0000000000000001E-3</v>
      </c>
      <c r="I149" s="1">
        <v>0</v>
      </c>
      <c r="J149" s="1">
        <v>2.5000000000000001E-3</v>
      </c>
      <c r="K149" s="1">
        <v>2.75E-2</v>
      </c>
      <c r="L149">
        <v>-0.01</v>
      </c>
      <c r="M149" s="3">
        <v>0.43</v>
      </c>
      <c r="N149">
        <v>0</v>
      </c>
      <c r="O149" s="75">
        <v>0.48</v>
      </c>
      <c r="P149" s="75">
        <v>3.5000000000000003E-2</v>
      </c>
    </row>
    <row r="150" spans="1:16">
      <c r="A150" s="3"/>
      <c r="B150" s="3"/>
      <c r="C150" s="9">
        <f t="shared" si="5"/>
        <v>41122</v>
      </c>
      <c r="D150" s="1">
        <v>6.2128884290570098E-2</v>
      </c>
      <c r="E150" s="1">
        <v>4.0259999999999998</v>
      </c>
      <c r="F150" s="1">
        <v>0.17</v>
      </c>
      <c r="G150" s="1">
        <v>0.04</v>
      </c>
      <c r="H150" s="1">
        <v>5.0000000000000001E-3</v>
      </c>
      <c r="I150" s="1">
        <v>0</v>
      </c>
      <c r="J150" s="1">
        <v>2.5000000000000001E-3</v>
      </c>
      <c r="K150" s="1">
        <v>0.03</v>
      </c>
      <c r="L150">
        <v>-0.01</v>
      </c>
      <c r="M150" s="3">
        <v>0.43</v>
      </c>
      <c r="N150">
        <v>0</v>
      </c>
      <c r="O150" s="75">
        <v>0.48</v>
      </c>
      <c r="P150" s="75">
        <v>3.5000000000000003E-2</v>
      </c>
    </row>
    <row r="151" spans="1:16">
      <c r="A151" s="3"/>
      <c r="B151" s="3"/>
      <c r="C151" s="9">
        <f t="shared" si="5"/>
        <v>41153</v>
      </c>
      <c r="D151" s="1">
        <v>6.2171772526865801E-2</v>
      </c>
      <c r="E151" s="1">
        <v>4.0410000000000004</v>
      </c>
      <c r="F151" s="1">
        <v>0.17</v>
      </c>
      <c r="G151" s="1">
        <v>0.04</v>
      </c>
      <c r="H151" s="1">
        <v>5.0000000000000001E-3</v>
      </c>
      <c r="I151" s="1">
        <v>0</v>
      </c>
      <c r="J151" s="1">
        <v>2.5000000000000001E-3</v>
      </c>
      <c r="K151" s="1">
        <v>2.2499999999999999E-2</v>
      </c>
      <c r="L151">
        <v>-0.01</v>
      </c>
      <c r="M151" s="3">
        <v>0.43</v>
      </c>
      <c r="N151">
        <v>0</v>
      </c>
      <c r="O151" s="75">
        <v>0.44</v>
      </c>
      <c r="P151" s="75">
        <v>3.5000000000000003E-2</v>
      </c>
    </row>
    <row r="152" spans="1:16">
      <c r="A152" s="3"/>
      <c r="B152" s="3"/>
      <c r="C152" s="9">
        <f t="shared" si="5"/>
        <v>41183</v>
      </c>
      <c r="D152" s="1">
        <v>6.2213277272250303E-2</v>
      </c>
      <c r="E152" s="1">
        <v>4.07</v>
      </c>
      <c r="F152" s="1">
        <v>0.17</v>
      </c>
      <c r="G152" s="1">
        <v>0.04</v>
      </c>
      <c r="H152" s="1">
        <v>5.0000000000000001E-3</v>
      </c>
      <c r="I152" s="1">
        <v>0</v>
      </c>
      <c r="J152" s="1">
        <v>2.5000000000000001E-3</v>
      </c>
      <c r="K152" s="1">
        <v>1.2500000000000001E-2</v>
      </c>
      <c r="L152">
        <v>-1.4999999999999999E-2</v>
      </c>
      <c r="M152" s="3">
        <v>0.43</v>
      </c>
      <c r="N152">
        <v>0</v>
      </c>
      <c r="O152" s="75">
        <v>0.45</v>
      </c>
      <c r="P152" s="75">
        <v>3.5000000000000003E-2</v>
      </c>
    </row>
    <row r="153" spans="1:16">
      <c r="A153" s="3"/>
      <c r="B153" s="3"/>
      <c r="C153" s="9">
        <f t="shared" si="5"/>
        <v>41214</v>
      </c>
      <c r="D153" s="1">
        <v>6.2256165509747802E-2</v>
      </c>
      <c r="E153" s="1">
        <v>4.21</v>
      </c>
      <c r="F153" s="1">
        <v>0.17</v>
      </c>
      <c r="G153" s="1">
        <v>0.14000000000000001</v>
      </c>
      <c r="H153" s="1">
        <v>0.02</v>
      </c>
      <c r="I153" s="1">
        <v>0</v>
      </c>
      <c r="J153" s="1">
        <v>2.5000000000000001E-3</v>
      </c>
      <c r="K153" s="1">
        <v>-0.02</v>
      </c>
      <c r="L153">
        <v>-0.02</v>
      </c>
      <c r="M153" s="3">
        <v>0.35</v>
      </c>
      <c r="N153">
        <v>0</v>
      </c>
      <c r="O153" s="75">
        <v>0.73</v>
      </c>
      <c r="P153" s="75">
        <v>0.1</v>
      </c>
    </row>
    <row r="154" spans="1:16">
      <c r="A154" s="3"/>
      <c r="B154" s="3"/>
      <c r="C154" s="9">
        <f t="shared" si="5"/>
        <v>41244</v>
      </c>
      <c r="D154" s="1">
        <v>6.2297670256294499E-2</v>
      </c>
      <c r="E154" s="1">
        <v>4.3499999999999996</v>
      </c>
      <c r="F154" s="1">
        <v>0.17</v>
      </c>
      <c r="G154" s="1">
        <v>0.14000000000000001</v>
      </c>
      <c r="H154" s="1">
        <v>0.02</v>
      </c>
      <c r="I154" s="1">
        <v>0</v>
      </c>
      <c r="J154" s="1">
        <v>2.5000000000000001E-3</v>
      </c>
      <c r="K154" s="1">
        <v>-4.2500000000000003E-2</v>
      </c>
      <c r="L154">
        <v>-2.5000000000000001E-2</v>
      </c>
      <c r="M154" s="3">
        <v>0.35</v>
      </c>
      <c r="N154">
        <v>0</v>
      </c>
      <c r="O154" s="75">
        <v>1.1399999999999999</v>
      </c>
      <c r="P154" s="75">
        <v>0.3</v>
      </c>
    </row>
    <row r="155" spans="1:16">
      <c r="A155" s="3"/>
      <c r="B155" s="3"/>
      <c r="C155" s="9">
        <f t="shared" si="5"/>
        <v>41275</v>
      </c>
      <c r="D155" s="1">
        <v>6.2340558494993599E-2</v>
      </c>
      <c r="E155" s="1">
        <v>4.4749999999999996</v>
      </c>
      <c r="F155" s="1">
        <v>0.17</v>
      </c>
      <c r="G155" s="1">
        <v>0.14000000000000001</v>
      </c>
      <c r="H155" s="1">
        <v>0.02</v>
      </c>
      <c r="I155" s="1">
        <v>0</v>
      </c>
      <c r="J155" s="1">
        <v>2.5000000000000001E-3</v>
      </c>
      <c r="K155" s="1">
        <v>-4.4999999999999998E-2</v>
      </c>
      <c r="L155">
        <v>-2.5000000000000001E-2</v>
      </c>
      <c r="M155" s="3">
        <v>0.35</v>
      </c>
      <c r="N155">
        <v>0</v>
      </c>
      <c r="O155" s="75">
        <v>1.63</v>
      </c>
      <c r="P155" s="75">
        <v>0.5</v>
      </c>
    </row>
    <row r="156" spans="1:16">
      <c r="A156" s="3"/>
      <c r="B156" s="3"/>
      <c r="C156" s="9">
        <f t="shared" si="5"/>
        <v>41306</v>
      </c>
      <c r="D156" s="1">
        <v>6.2383446734303398E-2</v>
      </c>
      <c r="E156" s="1">
        <v>4.3570000000000002</v>
      </c>
      <c r="F156" s="1">
        <v>0.17</v>
      </c>
      <c r="G156" s="1">
        <v>0.14000000000000001</v>
      </c>
      <c r="H156" s="1">
        <v>0.02</v>
      </c>
      <c r="I156" s="1">
        <v>0</v>
      </c>
      <c r="J156" s="1">
        <v>2.5000000000000001E-3</v>
      </c>
      <c r="K156" s="1">
        <v>-2.75E-2</v>
      </c>
      <c r="L156">
        <v>-2.5000000000000001E-2</v>
      </c>
      <c r="M156" s="3">
        <v>0.35</v>
      </c>
      <c r="N156">
        <v>0</v>
      </c>
      <c r="O156" s="75">
        <v>1.63</v>
      </c>
      <c r="P156" s="75">
        <v>0.5</v>
      </c>
    </row>
    <row r="157" spans="1:16">
      <c r="A157" s="3"/>
      <c r="B157" s="3"/>
      <c r="C157" s="9">
        <f t="shared" si="5"/>
        <v>41334</v>
      </c>
      <c r="D157" s="1">
        <v>6.2422184499365804E-2</v>
      </c>
      <c r="E157" s="1">
        <v>4.2240000000000002</v>
      </c>
      <c r="F157" s="1">
        <v>0.17</v>
      </c>
      <c r="G157" s="1">
        <v>0.14000000000000001</v>
      </c>
      <c r="H157" s="1">
        <v>0.02</v>
      </c>
      <c r="I157" s="1">
        <v>0</v>
      </c>
      <c r="J157" s="1">
        <v>2.5000000000000001E-3</v>
      </c>
      <c r="K157" s="1">
        <v>-1.4999999999999999E-2</v>
      </c>
      <c r="L157">
        <v>-0.02</v>
      </c>
      <c r="M157" s="3">
        <v>0.35</v>
      </c>
      <c r="N157">
        <v>0</v>
      </c>
      <c r="O157" s="75">
        <v>0.72</v>
      </c>
      <c r="P157" s="75">
        <v>0.1</v>
      </c>
    </row>
    <row r="158" spans="1:16">
      <c r="A158" s="3"/>
      <c r="B158" s="3"/>
      <c r="C158" s="9">
        <f t="shared" si="5"/>
        <v>41365</v>
      </c>
      <c r="D158" s="1">
        <v>6.2465072739836799E-2</v>
      </c>
      <c r="E158" s="1">
        <v>4.0040000000000004</v>
      </c>
      <c r="F158" s="1">
        <v>0.17</v>
      </c>
      <c r="G158" s="1">
        <v>0.04</v>
      </c>
      <c r="H158" s="1">
        <v>5.0000000000000001E-3</v>
      </c>
      <c r="I158" s="1">
        <v>0</v>
      </c>
      <c r="J158" s="1">
        <v>2.5000000000000001E-3</v>
      </c>
      <c r="K158" s="1">
        <v>0.02</v>
      </c>
      <c r="L158">
        <v>-1.4999999999999999E-2</v>
      </c>
      <c r="M158" s="3">
        <v>0.43</v>
      </c>
      <c r="N158">
        <v>0</v>
      </c>
      <c r="O158" s="75">
        <v>0.48</v>
      </c>
      <c r="P158" s="75">
        <v>0.02</v>
      </c>
    </row>
    <row r="159" spans="1:16">
      <c r="A159" s="3"/>
      <c r="B159" s="3"/>
      <c r="C159" s="9">
        <f t="shared" si="5"/>
        <v>41395</v>
      </c>
      <c r="D159" s="1">
        <v>6.2506577489261195E-2</v>
      </c>
      <c r="E159" s="1">
        <v>3.9940000000000002</v>
      </c>
      <c r="F159" s="1">
        <v>0.17</v>
      </c>
      <c r="G159" s="1">
        <v>0.04</v>
      </c>
      <c r="H159" s="1">
        <v>5.0000000000000001E-3</v>
      </c>
      <c r="I159" s="1">
        <v>0</v>
      </c>
      <c r="J159" s="1">
        <v>2.5000000000000001E-3</v>
      </c>
      <c r="K159" s="1">
        <v>0.02</v>
      </c>
      <c r="L159">
        <v>-1.4999999999999999E-2</v>
      </c>
      <c r="M159" s="3">
        <v>0.43</v>
      </c>
      <c r="N159">
        <v>0</v>
      </c>
      <c r="O159" s="75">
        <v>0.42</v>
      </c>
      <c r="P159" s="75">
        <v>0.02</v>
      </c>
    </row>
    <row r="160" spans="1:16">
      <c r="A160" s="3"/>
      <c r="B160" s="3"/>
      <c r="C160" s="9">
        <f t="shared" si="5"/>
        <v>41426</v>
      </c>
      <c r="D160" s="1">
        <v>6.2549465730934006E-2</v>
      </c>
      <c r="E160" s="1">
        <v>4.03</v>
      </c>
      <c r="F160" s="1">
        <v>0.17</v>
      </c>
      <c r="G160" s="1">
        <v>0.04</v>
      </c>
      <c r="H160" s="1">
        <v>5.0000000000000001E-3</v>
      </c>
      <c r="I160" s="1">
        <v>0</v>
      </c>
      <c r="J160" s="1">
        <v>2.5000000000000001E-3</v>
      </c>
      <c r="K160" s="1">
        <v>2.5000000000000001E-2</v>
      </c>
      <c r="L160">
        <v>-1.4999999999999999E-2</v>
      </c>
      <c r="M160" s="3">
        <v>0.43</v>
      </c>
      <c r="N160">
        <v>0</v>
      </c>
      <c r="O160" s="75">
        <v>0.42</v>
      </c>
      <c r="P160" s="75">
        <v>3.5000000000000003E-2</v>
      </c>
    </row>
    <row r="161" spans="1:16">
      <c r="A161" s="3"/>
      <c r="B161" s="3"/>
      <c r="C161" s="9">
        <f t="shared" si="5"/>
        <v>41456</v>
      </c>
      <c r="D161" s="1">
        <v>6.2590970481520597E-2</v>
      </c>
      <c r="E161" s="1">
        <v>4.0620000000000003</v>
      </c>
      <c r="F161" s="1">
        <v>0.17</v>
      </c>
      <c r="G161" s="1">
        <v>0.04</v>
      </c>
      <c r="H161" s="1">
        <v>5.0000000000000001E-3</v>
      </c>
      <c r="I161" s="1">
        <v>0</v>
      </c>
      <c r="J161" s="1">
        <v>2.5000000000000001E-3</v>
      </c>
      <c r="K161" s="1">
        <v>2.75E-2</v>
      </c>
      <c r="L161">
        <v>-0.01</v>
      </c>
      <c r="M161" s="3">
        <v>0.43</v>
      </c>
      <c r="N161">
        <v>0</v>
      </c>
      <c r="O161" s="75">
        <v>0.48</v>
      </c>
      <c r="P161" s="75">
        <v>3.5000000000000003E-2</v>
      </c>
    </row>
    <row r="162" spans="1:16">
      <c r="A162" s="3"/>
      <c r="B162" s="3"/>
      <c r="C162" s="9">
        <f t="shared" si="5"/>
        <v>41487</v>
      </c>
      <c r="D162" s="1">
        <v>6.26338587243946E-2</v>
      </c>
      <c r="E162" s="1">
        <v>4.1109999999999998</v>
      </c>
      <c r="F162" s="1">
        <v>0.17</v>
      </c>
      <c r="G162" s="1">
        <v>0.04</v>
      </c>
      <c r="H162" s="1">
        <v>5.0000000000000001E-3</v>
      </c>
      <c r="I162" s="1">
        <v>0</v>
      </c>
      <c r="J162" s="1">
        <v>2.5000000000000001E-3</v>
      </c>
      <c r="K162" s="1">
        <v>0.03</v>
      </c>
      <c r="L162">
        <v>-0.01</v>
      </c>
      <c r="M162" s="3">
        <v>0.43</v>
      </c>
      <c r="N162">
        <v>0</v>
      </c>
      <c r="O162" s="75">
        <v>0.48</v>
      </c>
      <c r="P162" s="75">
        <v>3.5000000000000003E-2</v>
      </c>
    </row>
    <row r="163" spans="1:16">
      <c r="A163" s="3"/>
      <c r="B163" s="3"/>
      <c r="C163" s="9">
        <f t="shared" si="5"/>
        <v>41518</v>
      </c>
      <c r="D163" s="1">
        <v>6.2676746967878005E-2</v>
      </c>
      <c r="E163" s="1">
        <v>4.1260000000000003</v>
      </c>
      <c r="F163" s="1">
        <v>0.17</v>
      </c>
      <c r="G163" s="1">
        <v>0.04</v>
      </c>
      <c r="H163" s="1">
        <v>5.0000000000000001E-3</v>
      </c>
      <c r="I163" s="1">
        <v>0</v>
      </c>
      <c r="J163" s="1">
        <v>2.5000000000000001E-3</v>
      </c>
      <c r="K163" s="1">
        <v>2.2499999999999999E-2</v>
      </c>
      <c r="L163">
        <v>-0.01</v>
      </c>
      <c r="M163" s="3">
        <v>0.43</v>
      </c>
      <c r="N163">
        <v>0</v>
      </c>
      <c r="O163" s="75">
        <v>0.44</v>
      </c>
      <c r="P163" s="75">
        <v>3.5000000000000003E-2</v>
      </c>
    </row>
    <row r="164" spans="1:16">
      <c r="A164" s="3"/>
      <c r="B164" s="3"/>
      <c r="C164" s="9">
        <f t="shared" si="5"/>
        <v>41548</v>
      </c>
      <c r="D164" s="1">
        <v>6.2718251720217805E-2</v>
      </c>
      <c r="E164" s="1">
        <v>4.1550000000000002</v>
      </c>
      <c r="F164" s="1">
        <v>0.17</v>
      </c>
      <c r="G164" s="1">
        <v>0.04</v>
      </c>
      <c r="H164" s="1">
        <v>5.0000000000000001E-3</v>
      </c>
      <c r="I164" s="1">
        <v>0</v>
      </c>
      <c r="J164" s="1">
        <v>2.5000000000000001E-3</v>
      </c>
      <c r="K164" s="1">
        <v>1.2500000000000001E-2</v>
      </c>
      <c r="L164">
        <v>-1.4999999999999999E-2</v>
      </c>
      <c r="M164" s="3">
        <v>0.43</v>
      </c>
      <c r="N164">
        <v>0</v>
      </c>
      <c r="O164" s="75">
        <v>0.45</v>
      </c>
      <c r="P164" s="75">
        <v>3.5000000000000003E-2</v>
      </c>
    </row>
    <row r="165" spans="1:16">
      <c r="A165" s="3"/>
      <c r="B165" s="3"/>
      <c r="C165" s="9">
        <f t="shared" si="5"/>
        <v>41579</v>
      </c>
      <c r="D165" s="1">
        <v>6.2761139964902804E-2</v>
      </c>
      <c r="E165" s="1">
        <v>4.2949999999999999</v>
      </c>
      <c r="F165" s="1">
        <v>0.17</v>
      </c>
      <c r="G165" s="1">
        <v>0.14000000000000001</v>
      </c>
      <c r="H165" s="1">
        <v>0.02</v>
      </c>
      <c r="I165" s="1">
        <v>0</v>
      </c>
      <c r="J165" s="1">
        <v>2.5000000000000001E-3</v>
      </c>
      <c r="K165" s="1">
        <v>-0.02</v>
      </c>
      <c r="L165">
        <v>-0.02</v>
      </c>
      <c r="M165" s="3">
        <v>0.35</v>
      </c>
      <c r="N165">
        <v>0</v>
      </c>
      <c r="O165" s="75">
        <v>0.73</v>
      </c>
      <c r="P165" s="75">
        <v>0.1</v>
      </c>
    </row>
    <row r="166" spans="1:16">
      <c r="A166" s="3"/>
      <c r="B166" s="3"/>
      <c r="C166" s="9">
        <f t="shared" si="5"/>
        <v>41609</v>
      </c>
      <c r="D166" s="1">
        <v>6.2802644718404896E-2</v>
      </c>
      <c r="E166" s="1">
        <v>4.4349999999999996</v>
      </c>
      <c r="F166" s="1">
        <v>0.17</v>
      </c>
      <c r="G166" s="1">
        <v>0.14000000000000001</v>
      </c>
      <c r="H166" s="1">
        <v>0.02</v>
      </c>
      <c r="I166" s="1">
        <v>0</v>
      </c>
      <c r="J166" s="1">
        <v>2.5000000000000001E-3</v>
      </c>
      <c r="K166" s="1">
        <v>-4.2500000000000003E-2</v>
      </c>
      <c r="L166">
        <v>-2.5000000000000001E-2</v>
      </c>
      <c r="M166" s="3">
        <v>0.35</v>
      </c>
      <c r="N166">
        <v>0</v>
      </c>
      <c r="O166" s="75">
        <v>1.1399999999999999</v>
      </c>
      <c r="P166" s="75">
        <v>0.3</v>
      </c>
    </row>
    <row r="167" spans="1:16">
      <c r="A167" s="3"/>
      <c r="B167" s="3"/>
      <c r="C167" s="9">
        <f t="shared" si="5"/>
        <v>41640</v>
      </c>
      <c r="D167" s="1">
        <v>6.2845532964291198E-2</v>
      </c>
      <c r="E167" s="1">
        <v>4.5599999999999996</v>
      </c>
      <c r="F167" s="1">
        <v>0.17</v>
      </c>
      <c r="G167" s="1">
        <v>0.14000000000000001</v>
      </c>
      <c r="H167" s="1">
        <v>0.02</v>
      </c>
      <c r="I167" s="1">
        <v>0</v>
      </c>
      <c r="J167" s="1">
        <v>2.5000000000000001E-3</v>
      </c>
      <c r="K167" s="1">
        <v>-4.4999999999999998E-2</v>
      </c>
      <c r="L167">
        <v>-2.5000000000000001E-2</v>
      </c>
      <c r="M167" s="3">
        <v>0.35</v>
      </c>
      <c r="N167">
        <v>0</v>
      </c>
      <c r="O167" s="75">
        <v>1.63</v>
      </c>
      <c r="P167" s="75">
        <v>0.5</v>
      </c>
    </row>
    <row r="168" spans="1:16">
      <c r="A168" s="3"/>
      <c r="B168" s="3"/>
      <c r="C168" s="9">
        <f t="shared" si="5"/>
        <v>41671</v>
      </c>
      <c r="D168" s="1">
        <v>6.2888421210787596E-2</v>
      </c>
      <c r="E168" s="1">
        <v>4.4420000000000002</v>
      </c>
      <c r="F168" s="1">
        <v>0.17</v>
      </c>
      <c r="G168" s="1">
        <v>0.14000000000000001</v>
      </c>
      <c r="H168" s="1">
        <v>0.02</v>
      </c>
      <c r="I168" s="1">
        <v>0</v>
      </c>
      <c r="J168" s="1">
        <v>2.5000000000000001E-3</v>
      </c>
      <c r="K168" s="1">
        <v>-2.75E-2</v>
      </c>
      <c r="L168">
        <v>-2.5000000000000001E-2</v>
      </c>
      <c r="M168" s="3">
        <v>0.35</v>
      </c>
      <c r="N168">
        <v>0</v>
      </c>
      <c r="O168" s="75">
        <v>1.63</v>
      </c>
      <c r="P168" s="75">
        <v>0.5</v>
      </c>
    </row>
    <row r="169" spans="1:16">
      <c r="A169" s="3"/>
      <c r="B169" s="3"/>
      <c r="C169" s="9">
        <f t="shared" si="5"/>
        <v>41699</v>
      </c>
      <c r="D169" s="1">
        <v>6.2927158982341205E-2</v>
      </c>
      <c r="E169" s="1">
        <v>4.3090000000000002</v>
      </c>
      <c r="F169" s="1">
        <v>0.17</v>
      </c>
      <c r="G169" s="1">
        <v>0.14000000000000001</v>
      </c>
      <c r="H169" s="1">
        <v>0.02</v>
      </c>
      <c r="I169" s="1">
        <v>0</v>
      </c>
      <c r="J169" s="1">
        <v>2.5000000000000001E-3</v>
      </c>
      <c r="K169" s="1">
        <v>-1.4999999999999999E-2</v>
      </c>
      <c r="L169">
        <v>-0.02</v>
      </c>
      <c r="M169" s="3">
        <v>0.35</v>
      </c>
      <c r="N169">
        <v>0</v>
      </c>
      <c r="O169" s="75">
        <v>0.72</v>
      </c>
      <c r="P169" s="75">
        <v>0.1</v>
      </c>
    </row>
    <row r="170" spans="1:16">
      <c r="A170" s="3"/>
      <c r="B170" s="3"/>
      <c r="C170" s="9">
        <f t="shared" si="5"/>
        <v>41730</v>
      </c>
      <c r="D170" s="1">
        <v>6.2970047229999007E-2</v>
      </c>
      <c r="E170" s="1">
        <v>4.0890000000000004</v>
      </c>
      <c r="F170" s="1">
        <v>0.17</v>
      </c>
      <c r="G170" s="1">
        <v>0.04</v>
      </c>
      <c r="H170" s="1">
        <v>5.0000000000000001E-3</v>
      </c>
      <c r="I170" s="1">
        <v>0</v>
      </c>
      <c r="J170" s="1">
        <v>2.5000000000000001E-3</v>
      </c>
      <c r="K170" s="1">
        <v>0.02</v>
      </c>
      <c r="L170">
        <v>-1.4999999999999999E-2</v>
      </c>
      <c r="M170" s="3">
        <v>0.43</v>
      </c>
      <c r="N170">
        <v>0</v>
      </c>
      <c r="O170" s="75">
        <v>0.48</v>
      </c>
      <c r="P170" s="75">
        <v>0.02</v>
      </c>
    </row>
    <row r="171" spans="1:16">
      <c r="A171" s="3"/>
      <c r="B171" s="3"/>
      <c r="C171" s="9">
        <f t="shared" si="5"/>
        <v>41760</v>
      </c>
      <c r="D171" s="1">
        <v>6.3011551986377895E-2</v>
      </c>
      <c r="E171" s="1">
        <v>4.0790000000000006</v>
      </c>
      <c r="F171" s="1">
        <v>0.17</v>
      </c>
      <c r="G171" s="1">
        <v>0.04</v>
      </c>
      <c r="H171" s="1">
        <v>5.0000000000000001E-3</v>
      </c>
      <c r="I171" s="1">
        <v>0</v>
      </c>
      <c r="J171" s="1">
        <v>2.5000000000000001E-3</v>
      </c>
      <c r="K171" s="1">
        <v>0.02</v>
      </c>
      <c r="L171">
        <v>-1.4999999999999999E-2</v>
      </c>
      <c r="M171" s="3">
        <v>0.43</v>
      </c>
      <c r="N171">
        <v>0</v>
      </c>
      <c r="O171" s="75">
        <v>0.42</v>
      </c>
      <c r="P171" s="75">
        <v>0.02</v>
      </c>
    </row>
    <row r="172" spans="1:16">
      <c r="A172" s="3"/>
      <c r="B172" s="3"/>
      <c r="C172" s="9">
        <f t="shared" si="5"/>
        <v>41791</v>
      </c>
      <c r="D172" s="1">
        <v>6.3054440235236903E-2</v>
      </c>
      <c r="E172" s="1">
        <v>4.1150000000000002</v>
      </c>
      <c r="F172" s="1">
        <v>0.17</v>
      </c>
      <c r="G172" s="1">
        <v>0.04</v>
      </c>
      <c r="H172" s="1">
        <v>5.0000000000000001E-3</v>
      </c>
      <c r="I172" s="1">
        <v>0</v>
      </c>
      <c r="J172" s="1">
        <v>2.5000000000000001E-3</v>
      </c>
      <c r="K172" s="1">
        <v>2.5000000000000001E-2</v>
      </c>
      <c r="L172">
        <v>-1.4999999999999999E-2</v>
      </c>
      <c r="M172" s="3">
        <v>0.43</v>
      </c>
      <c r="N172">
        <v>0</v>
      </c>
      <c r="O172" s="75">
        <v>0.42</v>
      </c>
      <c r="P172" s="75">
        <v>3.5000000000000003E-2</v>
      </c>
    </row>
    <row r="173" spans="1:16">
      <c r="A173" s="3"/>
      <c r="B173" s="3"/>
      <c r="C173" s="9">
        <f t="shared" si="5"/>
        <v>41821</v>
      </c>
      <c r="D173" s="1">
        <v>6.3095944992777903E-2</v>
      </c>
      <c r="E173" s="1">
        <v>4.1470000000000002</v>
      </c>
      <c r="F173" s="1">
        <v>0.17</v>
      </c>
      <c r="G173" s="1">
        <v>0.04</v>
      </c>
      <c r="H173" s="1">
        <v>5.0000000000000001E-3</v>
      </c>
      <c r="I173" s="1">
        <v>0</v>
      </c>
      <c r="J173" s="1">
        <v>2.5000000000000001E-3</v>
      </c>
      <c r="K173" s="1">
        <v>2.75E-2</v>
      </c>
      <c r="L173">
        <v>-0.01</v>
      </c>
      <c r="M173" s="3">
        <v>0.43</v>
      </c>
      <c r="N173">
        <v>0</v>
      </c>
      <c r="O173" s="75">
        <v>0.48</v>
      </c>
      <c r="P173" s="75">
        <v>3.5000000000000003E-2</v>
      </c>
    </row>
    <row r="174" spans="1:16">
      <c r="A174" s="3"/>
      <c r="B174" s="3"/>
      <c r="C174" s="9">
        <f t="shared" si="5"/>
        <v>41852</v>
      </c>
      <c r="D174" s="1">
        <v>6.3138833242837797E-2</v>
      </c>
      <c r="E174" s="1">
        <v>4.1960000000000006</v>
      </c>
      <c r="F174" s="1">
        <v>0.17</v>
      </c>
      <c r="G174" s="1">
        <v>0.04</v>
      </c>
      <c r="H174" s="1">
        <v>5.0000000000000001E-3</v>
      </c>
      <c r="I174" s="1">
        <v>0</v>
      </c>
      <c r="J174" s="1">
        <v>2.5000000000000001E-3</v>
      </c>
      <c r="K174" s="1">
        <v>0.03</v>
      </c>
      <c r="L174">
        <v>-0.01</v>
      </c>
      <c r="M174" s="3">
        <v>0.43</v>
      </c>
      <c r="N174">
        <v>0</v>
      </c>
      <c r="O174" s="75">
        <v>0.48</v>
      </c>
      <c r="P174" s="75">
        <v>3.5000000000000003E-2</v>
      </c>
    </row>
    <row r="175" spans="1:16">
      <c r="A175" s="3"/>
      <c r="B175" s="3"/>
      <c r="C175" s="9">
        <f t="shared" si="5"/>
        <v>41883</v>
      </c>
      <c r="D175" s="1">
        <v>6.3181721493507301E-2</v>
      </c>
      <c r="E175" s="1">
        <v>4.2110000000000003</v>
      </c>
      <c r="F175" s="1">
        <v>0.17</v>
      </c>
      <c r="G175" s="1">
        <v>0.04</v>
      </c>
      <c r="H175" s="1">
        <v>5.0000000000000001E-3</v>
      </c>
      <c r="I175" s="1">
        <v>0</v>
      </c>
      <c r="J175" s="1">
        <v>2.5000000000000001E-3</v>
      </c>
      <c r="K175" s="1">
        <v>2.2499999999999999E-2</v>
      </c>
      <c r="L175">
        <v>-0.01</v>
      </c>
      <c r="M175" s="3">
        <v>0.43</v>
      </c>
      <c r="N175">
        <v>0</v>
      </c>
      <c r="O175" s="75">
        <v>0.44</v>
      </c>
      <c r="P175" s="75">
        <v>3.5000000000000003E-2</v>
      </c>
    </row>
    <row r="176" spans="1:16">
      <c r="A176" s="3"/>
      <c r="B176" s="3"/>
      <c r="C176" s="9">
        <f t="shared" si="5"/>
        <v>41913</v>
      </c>
      <c r="D176" s="1">
        <v>6.3223226252800802E-2</v>
      </c>
      <c r="E176" s="1">
        <v>4.24</v>
      </c>
      <c r="F176" s="1">
        <v>0.17</v>
      </c>
      <c r="G176" s="1">
        <v>0.04</v>
      </c>
      <c r="H176" s="1">
        <v>5.0000000000000001E-3</v>
      </c>
      <c r="I176" s="1">
        <v>0</v>
      </c>
      <c r="J176" s="1">
        <v>2.5000000000000001E-3</v>
      </c>
      <c r="K176" s="1">
        <v>1.2500000000000001E-2</v>
      </c>
      <c r="L176">
        <v>-1.4999999999999999E-2</v>
      </c>
      <c r="M176" s="3">
        <v>0.43</v>
      </c>
      <c r="N176">
        <v>0</v>
      </c>
      <c r="O176" s="75">
        <v>0.45</v>
      </c>
      <c r="P176" s="75">
        <v>3.5000000000000003E-2</v>
      </c>
    </row>
    <row r="177" spans="1:16">
      <c r="A177" s="3"/>
      <c r="B177" s="3"/>
      <c r="C177" s="9">
        <f t="shared" si="5"/>
        <v>41944</v>
      </c>
      <c r="D177" s="1">
        <v>6.3266114504671594E-2</v>
      </c>
      <c r="E177" s="1">
        <v>4.38</v>
      </c>
      <c r="F177" s="1">
        <v>0.17</v>
      </c>
      <c r="G177" s="1">
        <v>0</v>
      </c>
      <c r="H177" s="1">
        <v>0.02</v>
      </c>
      <c r="I177" s="1">
        <v>0</v>
      </c>
      <c r="J177" s="1">
        <v>2.5000000000000001E-3</v>
      </c>
      <c r="K177" s="1">
        <v>-0.02</v>
      </c>
      <c r="L177">
        <v>-0.02</v>
      </c>
      <c r="M177" s="3">
        <v>0.35</v>
      </c>
      <c r="N177">
        <v>0</v>
      </c>
      <c r="O177" s="75">
        <v>0.73</v>
      </c>
      <c r="P177" s="75">
        <v>0.1</v>
      </c>
    </row>
    <row r="178" spans="1:16">
      <c r="A178" s="3"/>
      <c r="B178" s="3"/>
      <c r="C178" s="9">
        <f t="shared" si="5"/>
        <v>41974</v>
      </c>
      <c r="D178" s="1">
        <v>6.3307619265127207E-2</v>
      </c>
      <c r="E178" s="1">
        <v>4.5199999999999996</v>
      </c>
      <c r="F178" s="1">
        <v>0.17</v>
      </c>
      <c r="G178" s="1">
        <v>0</v>
      </c>
      <c r="H178" s="1">
        <v>0.02</v>
      </c>
      <c r="I178" s="1">
        <v>0</v>
      </c>
      <c r="J178" s="1">
        <v>2.5000000000000001E-3</v>
      </c>
      <c r="K178" s="1">
        <v>-4.2500000000000003E-2</v>
      </c>
      <c r="L178">
        <v>-2.5000000000000001E-2</v>
      </c>
      <c r="M178" s="3">
        <v>0.35</v>
      </c>
      <c r="N178">
        <v>0</v>
      </c>
      <c r="O178" s="75">
        <v>1.1399999999999999</v>
      </c>
      <c r="P178" s="75">
        <v>0.3</v>
      </c>
    </row>
    <row r="179" spans="1:16">
      <c r="A179" s="3"/>
      <c r="B179" s="3"/>
      <c r="C179" s="9">
        <f t="shared" si="5"/>
        <v>42005</v>
      </c>
      <c r="D179" s="1">
        <v>6.3350507518198804E-2</v>
      </c>
      <c r="E179" s="1">
        <v>4.6449999999999996</v>
      </c>
      <c r="F179" s="1">
        <v>0.17</v>
      </c>
      <c r="G179" s="1">
        <v>0</v>
      </c>
      <c r="H179" s="1">
        <v>0.02</v>
      </c>
      <c r="I179" s="1">
        <v>0</v>
      </c>
      <c r="J179" s="1">
        <v>2.5000000000000001E-3</v>
      </c>
      <c r="K179" s="1">
        <v>-4.4999999999999998E-2</v>
      </c>
      <c r="L179">
        <v>-2.5000000000000001E-2</v>
      </c>
      <c r="M179" s="3">
        <v>0.35</v>
      </c>
      <c r="N179">
        <v>0</v>
      </c>
      <c r="O179" s="75">
        <v>1.63</v>
      </c>
      <c r="P179" s="75">
        <v>0.5</v>
      </c>
    </row>
    <row r="180" spans="1:16">
      <c r="A180" s="3"/>
      <c r="B180" s="3"/>
      <c r="C180" s="9">
        <f t="shared" si="5"/>
        <v>42036</v>
      </c>
      <c r="D180" s="1">
        <v>6.3393395771880204E-2</v>
      </c>
      <c r="E180" s="1">
        <v>4.5270000000000001</v>
      </c>
      <c r="F180" s="1">
        <v>0.17</v>
      </c>
      <c r="G180" s="1">
        <v>0</v>
      </c>
      <c r="H180" s="1">
        <v>0.02</v>
      </c>
      <c r="I180" s="1">
        <v>0</v>
      </c>
      <c r="J180" s="1">
        <v>2.5000000000000001E-3</v>
      </c>
      <c r="K180" s="1">
        <v>-2.75E-2</v>
      </c>
      <c r="L180">
        <v>-2.5000000000000001E-2</v>
      </c>
      <c r="M180" s="3">
        <v>0.35</v>
      </c>
      <c r="N180">
        <v>0</v>
      </c>
      <c r="O180" s="75">
        <v>1.63</v>
      </c>
      <c r="P180" s="75">
        <v>0.5</v>
      </c>
    </row>
    <row r="181" spans="1:16">
      <c r="A181" s="3"/>
      <c r="B181" s="3"/>
      <c r="C181" s="9">
        <f t="shared" si="5"/>
        <v>42064</v>
      </c>
      <c r="D181" s="1">
        <v>6.3432133549923303E-2</v>
      </c>
      <c r="E181" s="1">
        <v>4.3940000000000001</v>
      </c>
      <c r="F181" s="1">
        <v>0.17</v>
      </c>
      <c r="G181" s="1">
        <v>0</v>
      </c>
      <c r="H181" s="1">
        <v>0.02</v>
      </c>
      <c r="I181" s="1">
        <v>0</v>
      </c>
      <c r="J181" s="1">
        <v>2.5000000000000001E-3</v>
      </c>
      <c r="K181" s="1">
        <v>-1.4999999999999999E-2</v>
      </c>
      <c r="L181">
        <v>-0.02</v>
      </c>
      <c r="M181" s="3">
        <v>0.35</v>
      </c>
      <c r="N181">
        <v>0</v>
      </c>
      <c r="O181" s="75">
        <v>0.72</v>
      </c>
      <c r="P181" s="75">
        <v>0.1</v>
      </c>
    </row>
    <row r="182" spans="1:16">
      <c r="A182" s="3"/>
      <c r="B182" s="3"/>
      <c r="C182" s="9">
        <f t="shared" si="5"/>
        <v>42095</v>
      </c>
      <c r="D182" s="1">
        <v>6.3475021804766399E-2</v>
      </c>
      <c r="E182" s="1">
        <v>4.1740000000000004</v>
      </c>
      <c r="F182" s="1">
        <v>0.17</v>
      </c>
      <c r="G182" s="1">
        <v>0</v>
      </c>
      <c r="H182" s="1">
        <v>5.0000000000000001E-3</v>
      </c>
      <c r="I182" s="1">
        <v>0</v>
      </c>
      <c r="J182" s="1">
        <v>2.5000000000000001E-3</v>
      </c>
      <c r="K182" s="1">
        <v>0.02</v>
      </c>
      <c r="L182">
        <v>-1.4999999999999999E-2</v>
      </c>
      <c r="M182" s="3">
        <v>0.43</v>
      </c>
      <c r="N182">
        <v>0</v>
      </c>
      <c r="O182" s="75">
        <v>0.48</v>
      </c>
      <c r="P182" s="75">
        <v>0.02</v>
      </c>
    </row>
    <row r="183" spans="1:16">
      <c r="A183" s="3"/>
      <c r="B183" s="3"/>
      <c r="C183" s="9">
        <f t="shared" si="5"/>
        <v>42125</v>
      </c>
      <c r="D183" s="1">
        <v>6.3516526568097906E-2</v>
      </c>
      <c r="E183" s="1">
        <v>4.1640000000000006</v>
      </c>
      <c r="F183" s="1">
        <v>0.17</v>
      </c>
      <c r="G183" s="1">
        <v>0</v>
      </c>
      <c r="H183" s="1">
        <v>5.0000000000000001E-3</v>
      </c>
      <c r="I183" s="1">
        <v>0</v>
      </c>
      <c r="J183" s="1">
        <v>2.5000000000000001E-3</v>
      </c>
      <c r="K183" s="1">
        <v>0.02</v>
      </c>
      <c r="L183">
        <v>-1.4999999999999999E-2</v>
      </c>
      <c r="M183" s="3">
        <v>0.43</v>
      </c>
      <c r="N183">
        <v>0</v>
      </c>
      <c r="O183" s="75">
        <v>0.42</v>
      </c>
      <c r="P183" s="75">
        <v>0.02</v>
      </c>
    </row>
    <row r="184" spans="1:16">
      <c r="A184" s="3"/>
      <c r="B184" s="3"/>
      <c r="C184" s="9">
        <f t="shared" si="5"/>
        <v>42156</v>
      </c>
      <c r="D184" s="1">
        <v>6.3559414824141403E-2</v>
      </c>
      <c r="E184" s="1">
        <v>4.2</v>
      </c>
      <c r="F184" s="1">
        <v>0.17</v>
      </c>
      <c r="G184" s="1">
        <v>0</v>
      </c>
      <c r="H184" s="1">
        <v>5.0000000000000001E-3</v>
      </c>
      <c r="I184" s="1">
        <v>0</v>
      </c>
      <c r="J184" s="1">
        <v>2.5000000000000001E-3</v>
      </c>
      <c r="K184" s="1">
        <v>2.5000000000000001E-2</v>
      </c>
      <c r="L184">
        <v>-1.4999999999999999E-2</v>
      </c>
      <c r="M184" s="3">
        <v>0.43</v>
      </c>
      <c r="N184">
        <v>0</v>
      </c>
      <c r="O184" s="75">
        <v>0.42</v>
      </c>
      <c r="P184" s="75">
        <v>3.5000000000000003E-2</v>
      </c>
    </row>
    <row r="185" spans="1:16">
      <c r="A185" s="3"/>
      <c r="B185" s="3"/>
      <c r="C185" s="9">
        <f t="shared" si="5"/>
        <v>42186</v>
      </c>
      <c r="D185" s="1">
        <v>6.3600919588635105E-2</v>
      </c>
      <c r="E185" s="1">
        <v>4.2320000000000002</v>
      </c>
      <c r="F185" s="1">
        <v>0.17</v>
      </c>
      <c r="G185" s="1">
        <v>0</v>
      </c>
      <c r="H185" s="1">
        <v>5.0000000000000001E-3</v>
      </c>
      <c r="I185" s="1">
        <v>0</v>
      </c>
      <c r="J185" s="1">
        <v>2.5000000000000001E-3</v>
      </c>
      <c r="K185" s="1">
        <v>2.75E-2</v>
      </c>
      <c r="L185">
        <v>-0.01</v>
      </c>
      <c r="M185" s="3">
        <v>0.43</v>
      </c>
      <c r="N185">
        <v>0</v>
      </c>
      <c r="O185" s="75">
        <v>0.48</v>
      </c>
      <c r="P185" s="75">
        <v>3.5000000000000003E-2</v>
      </c>
    </row>
    <row r="186" spans="1:16">
      <c r="A186" s="3"/>
      <c r="B186" s="3"/>
      <c r="C186" s="9">
        <f t="shared" si="5"/>
        <v>42217</v>
      </c>
      <c r="D186" s="1">
        <v>6.3643807845879002E-2</v>
      </c>
      <c r="E186" s="1">
        <v>4.2810000000000006</v>
      </c>
      <c r="F186" s="1">
        <v>0.17</v>
      </c>
      <c r="G186" s="1">
        <v>0</v>
      </c>
      <c r="H186" s="1">
        <v>5.0000000000000001E-3</v>
      </c>
      <c r="I186" s="1">
        <v>0</v>
      </c>
      <c r="J186" s="1">
        <v>2.5000000000000001E-3</v>
      </c>
      <c r="K186" s="1">
        <v>0.03</v>
      </c>
      <c r="L186">
        <v>-0.01</v>
      </c>
      <c r="M186" s="3">
        <v>0.43</v>
      </c>
      <c r="N186">
        <v>0</v>
      </c>
      <c r="O186" s="75">
        <v>0.48</v>
      </c>
      <c r="P186" s="75">
        <v>3.5000000000000003E-2</v>
      </c>
    </row>
    <row r="187" spans="1:16">
      <c r="A187" s="3"/>
      <c r="B187" s="3"/>
      <c r="C187" s="9">
        <f t="shared" si="5"/>
        <v>42248</v>
      </c>
      <c r="D187" s="1">
        <v>6.3686696103732607E-2</v>
      </c>
      <c r="E187" s="1">
        <v>4.2960000000000003</v>
      </c>
      <c r="F187" s="1">
        <v>0.17</v>
      </c>
      <c r="G187" s="1">
        <v>0</v>
      </c>
      <c r="H187" s="1">
        <v>5.0000000000000001E-3</v>
      </c>
      <c r="I187" s="1">
        <v>0</v>
      </c>
      <c r="J187" s="1">
        <v>2.5000000000000001E-3</v>
      </c>
      <c r="K187" s="1">
        <v>2.2499999999999999E-2</v>
      </c>
      <c r="L187">
        <v>-0.01</v>
      </c>
      <c r="M187" s="3">
        <v>0.43</v>
      </c>
      <c r="N187">
        <v>0</v>
      </c>
      <c r="O187" s="75">
        <v>0.44</v>
      </c>
      <c r="P187" s="75">
        <v>3.5000000000000003E-2</v>
      </c>
    </row>
    <row r="188" spans="1:16">
      <c r="A188" s="3"/>
      <c r="B188" s="3"/>
      <c r="C188" s="9">
        <f t="shared" si="5"/>
        <v>42278</v>
      </c>
      <c r="D188" s="1">
        <v>6.3728200869978699E-2</v>
      </c>
      <c r="E188" s="1">
        <v>4.3250000000000002</v>
      </c>
      <c r="F188" s="1">
        <v>0.17</v>
      </c>
      <c r="G188" s="1">
        <v>0</v>
      </c>
      <c r="H188" s="1">
        <v>5.0000000000000001E-3</v>
      </c>
      <c r="I188" s="1">
        <v>0</v>
      </c>
      <c r="J188" s="1">
        <v>2.5000000000000001E-3</v>
      </c>
      <c r="K188" s="1">
        <v>1.2500000000000001E-2</v>
      </c>
      <c r="L188">
        <v>-1.4999999999999999E-2</v>
      </c>
      <c r="M188" s="3">
        <v>0.43</v>
      </c>
      <c r="N188">
        <v>0</v>
      </c>
      <c r="O188" s="75">
        <v>0.45</v>
      </c>
      <c r="P188" s="75">
        <v>3.5000000000000003E-2</v>
      </c>
    </row>
    <row r="189" spans="1:16">
      <c r="A189" s="3"/>
      <c r="B189" s="3"/>
      <c r="C189" s="9">
        <f t="shared" si="5"/>
        <v>42309</v>
      </c>
      <c r="D189" s="1">
        <v>6.3771089129033107E-2</v>
      </c>
      <c r="E189" s="1">
        <v>4.4649999999999999</v>
      </c>
      <c r="F189" s="1">
        <v>0.17</v>
      </c>
      <c r="G189" s="1">
        <v>0</v>
      </c>
      <c r="H189" s="1">
        <v>0.02</v>
      </c>
      <c r="I189" s="1">
        <v>0</v>
      </c>
      <c r="J189" s="1">
        <v>2.5000000000000001E-3</v>
      </c>
      <c r="K189" s="1">
        <v>-0.02</v>
      </c>
      <c r="L189">
        <v>-0.02</v>
      </c>
      <c r="M189" s="3">
        <v>0.35</v>
      </c>
      <c r="N189">
        <v>0</v>
      </c>
      <c r="O189" s="75">
        <v>0.73</v>
      </c>
      <c r="P189" s="75">
        <v>0.1</v>
      </c>
    </row>
    <row r="190" spans="1:16">
      <c r="A190" s="3"/>
      <c r="B190" s="3"/>
      <c r="C190" s="9">
        <f t="shared" si="5"/>
        <v>42339</v>
      </c>
      <c r="D190" s="1">
        <v>6.3812593896440895E-2</v>
      </c>
      <c r="E190" s="1">
        <v>4.6050000000000004</v>
      </c>
      <c r="F190" s="1">
        <v>0.17</v>
      </c>
      <c r="G190" s="1">
        <v>0</v>
      </c>
      <c r="H190" s="1">
        <v>0.02</v>
      </c>
      <c r="I190" s="1">
        <v>0</v>
      </c>
      <c r="J190" s="1">
        <v>2.5000000000000001E-3</v>
      </c>
      <c r="K190" s="1">
        <v>-4.2500000000000003E-2</v>
      </c>
      <c r="L190">
        <v>-2.5000000000000001E-2</v>
      </c>
      <c r="M190" s="3">
        <v>0.35</v>
      </c>
      <c r="N190">
        <v>0</v>
      </c>
      <c r="O190" s="75">
        <v>1.1399999999999999</v>
      </c>
      <c r="P190" s="75">
        <v>0.3</v>
      </c>
    </row>
    <row r="191" spans="1:16">
      <c r="A191" s="3"/>
      <c r="B191" s="3"/>
      <c r="C191" s="9">
        <f t="shared" si="5"/>
        <v>42370</v>
      </c>
      <c r="D191" s="1">
        <v>6.3855482156695703E-2</v>
      </c>
      <c r="E191" s="1">
        <v>4.7300000000000004</v>
      </c>
      <c r="F191" s="1">
        <v>0.17</v>
      </c>
      <c r="G191" s="1">
        <v>0</v>
      </c>
      <c r="H191" s="1">
        <v>0.02</v>
      </c>
      <c r="I191" s="1">
        <v>0</v>
      </c>
      <c r="J191" s="1">
        <v>2.5000000000000001E-3</v>
      </c>
      <c r="K191" s="1">
        <v>-4.4999999999999998E-2</v>
      </c>
      <c r="L191">
        <v>-2.5000000000000001E-2</v>
      </c>
      <c r="M191" s="3">
        <v>0.35</v>
      </c>
      <c r="N191">
        <v>0</v>
      </c>
      <c r="O191" s="75">
        <v>1.63</v>
      </c>
      <c r="P191" s="75">
        <v>0.5</v>
      </c>
    </row>
    <row r="192" spans="1:16">
      <c r="A192" s="3"/>
      <c r="B192" s="3"/>
      <c r="C192" s="9">
        <f t="shared" si="5"/>
        <v>42401</v>
      </c>
      <c r="D192" s="1">
        <v>6.3898370417560607E-2</v>
      </c>
      <c r="E192" s="1">
        <v>4.6120000000000001</v>
      </c>
      <c r="F192" s="1">
        <v>0.17</v>
      </c>
      <c r="G192" s="1">
        <v>0</v>
      </c>
      <c r="H192" s="1">
        <v>0.02</v>
      </c>
      <c r="I192" s="1">
        <v>0</v>
      </c>
      <c r="J192" s="1">
        <v>2.5000000000000001E-3</v>
      </c>
      <c r="K192" s="1">
        <v>-2.75E-2</v>
      </c>
      <c r="L192">
        <v>-2.5000000000000001E-2</v>
      </c>
      <c r="M192" s="3">
        <v>0.35</v>
      </c>
      <c r="N192">
        <v>0</v>
      </c>
      <c r="O192" s="75">
        <v>1.63</v>
      </c>
      <c r="P192" s="75">
        <v>0.5</v>
      </c>
    </row>
    <row r="193" spans="1:16">
      <c r="A193" s="3"/>
      <c r="B193" s="3"/>
      <c r="C193" s="9">
        <f t="shared" si="5"/>
        <v>42430</v>
      </c>
      <c r="D193" s="1">
        <v>6.3938491694405505E-2</v>
      </c>
      <c r="E193" s="1">
        <v>4.4790000000000001</v>
      </c>
      <c r="F193" s="1">
        <v>0.17</v>
      </c>
      <c r="G193" s="1">
        <v>0</v>
      </c>
      <c r="H193" s="1">
        <v>0.02</v>
      </c>
      <c r="I193" s="1">
        <v>0</v>
      </c>
      <c r="J193" s="1">
        <v>0</v>
      </c>
      <c r="K193" s="1">
        <v>-1.4999999999999999E-2</v>
      </c>
      <c r="L193">
        <v>-0.02</v>
      </c>
      <c r="M193" s="3">
        <v>0.35</v>
      </c>
      <c r="N193">
        <v>0</v>
      </c>
      <c r="O193" s="75">
        <v>0.72</v>
      </c>
      <c r="P193" s="75">
        <v>0.1</v>
      </c>
    </row>
    <row r="194" spans="1:16">
      <c r="A194" s="3"/>
      <c r="B194" s="3"/>
      <c r="C194" s="9">
        <f t="shared" si="5"/>
        <v>42461</v>
      </c>
      <c r="D194" s="1">
        <v>6.3981379956450798E-2</v>
      </c>
      <c r="E194" s="1">
        <v>4.2590000000000003</v>
      </c>
      <c r="F194" s="1">
        <v>0.17</v>
      </c>
      <c r="G194" s="1">
        <v>0</v>
      </c>
      <c r="H194" s="1">
        <v>5.0000000000000001E-3</v>
      </c>
      <c r="I194" s="1">
        <v>0</v>
      </c>
      <c r="J194" s="1">
        <v>0</v>
      </c>
      <c r="K194" s="1">
        <v>0.02</v>
      </c>
      <c r="L194">
        <v>-1.4999999999999999E-2</v>
      </c>
      <c r="M194" s="3">
        <v>0.43</v>
      </c>
      <c r="N194">
        <v>0</v>
      </c>
      <c r="O194" s="75">
        <v>0.48</v>
      </c>
      <c r="P194" s="75">
        <v>0.02</v>
      </c>
    </row>
    <row r="195" spans="1:16">
      <c r="A195" s="3"/>
      <c r="B195" s="3"/>
      <c r="C195" s="9">
        <f t="shared" si="5"/>
        <v>42491</v>
      </c>
      <c r="D195" s="1">
        <v>6.4022884726753201E-2</v>
      </c>
      <c r="E195" s="1">
        <v>4.2490000000000006</v>
      </c>
      <c r="F195" s="1">
        <v>0.17</v>
      </c>
      <c r="G195" s="1">
        <v>0</v>
      </c>
      <c r="H195" s="1">
        <v>5.0000000000000001E-3</v>
      </c>
      <c r="I195" s="1">
        <v>0</v>
      </c>
      <c r="J195" s="1">
        <v>0</v>
      </c>
      <c r="K195" s="1">
        <v>0.02</v>
      </c>
      <c r="L195">
        <v>-1.4999999999999999E-2</v>
      </c>
      <c r="M195" s="3">
        <v>0.43</v>
      </c>
      <c r="N195">
        <v>0</v>
      </c>
      <c r="O195" s="75">
        <v>0.42</v>
      </c>
      <c r="P195" s="75">
        <v>0.02</v>
      </c>
    </row>
    <row r="196" spans="1:16">
      <c r="A196" s="3"/>
      <c r="B196" s="3"/>
      <c r="C196" s="9">
        <f t="shared" si="5"/>
        <v>42522</v>
      </c>
      <c r="D196" s="1">
        <v>6.4065772989998895E-2</v>
      </c>
      <c r="E196" s="1">
        <v>4.2850000000000001</v>
      </c>
      <c r="F196" s="1">
        <v>0.17</v>
      </c>
      <c r="G196" s="1">
        <v>0</v>
      </c>
      <c r="H196" s="1">
        <v>5.0000000000000001E-3</v>
      </c>
      <c r="I196" s="1">
        <v>0</v>
      </c>
      <c r="J196" s="1">
        <v>0</v>
      </c>
      <c r="K196" s="1">
        <v>2.5000000000000001E-2</v>
      </c>
      <c r="L196">
        <v>-1.4999999999999999E-2</v>
      </c>
      <c r="M196" s="3">
        <v>0.43</v>
      </c>
      <c r="N196">
        <v>0</v>
      </c>
      <c r="O196" s="75">
        <v>0.42</v>
      </c>
      <c r="P196" s="75">
        <v>3.5000000000000003E-2</v>
      </c>
    </row>
    <row r="197" spans="1:16">
      <c r="A197" s="3"/>
      <c r="B197" s="3"/>
      <c r="C197" s="9">
        <f t="shared" si="5"/>
        <v>42552</v>
      </c>
      <c r="D197" s="1">
        <v>6.4107277761462605E-2</v>
      </c>
      <c r="E197" s="1">
        <v>4.3170000000000002</v>
      </c>
      <c r="F197" s="1">
        <v>0.17</v>
      </c>
      <c r="G197" s="1">
        <v>0</v>
      </c>
      <c r="H197" s="1">
        <v>0</v>
      </c>
      <c r="I197" s="1">
        <v>0</v>
      </c>
      <c r="J197" s="1">
        <v>0</v>
      </c>
      <c r="K197" s="1">
        <v>2.75E-2</v>
      </c>
      <c r="L197">
        <v>-0.01</v>
      </c>
      <c r="M197" s="3">
        <v>0.43</v>
      </c>
      <c r="N197">
        <v>0</v>
      </c>
      <c r="O197" s="75">
        <v>0.48</v>
      </c>
      <c r="P197" s="75">
        <v>3.5000000000000003E-2</v>
      </c>
    </row>
    <row r="198" spans="1:16">
      <c r="A198" s="3"/>
      <c r="B198" s="3"/>
      <c r="C198" s="9">
        <f t="shared" si="5"/>
        <v>42583</v>
      </c>
      <c r="D198" s="1">
        <v>6.41501660259087E-2</v>
      </c>
      <c r="E198" s="1">
        <v>4.3660000000000005</v>
      </c>
      <c r="F198" s="1">
        <v>0.17</v>
      </c>
      <c r="G198" s="1">
        <v>0</v>
      </c>
      <c r="H198" s="1">
        <v>0</v>
      </c>
      <c r="I198" s="1">
        <v>0</v>
      </c>
      <c r="J198" s="1">
        <v>0</v>
      </c>
      <c r="K198" s="1">
        <v>0.03</v>
      </c>
      <c r="L198">
        <v>-0.01</v>
      </c>
      <c r="M198" s="3">
        <v>0.43</v>
      </c>
      <c r="N198">
        <v>0</v>
      </c>
      <c r="O198" s="75">
        <v>0.48</v>
      </c>
      <c r="P198" s="75">
        <v>3.5000000000000003E-2</v>
      </c>
    </row>
    <row r="199" spans="1:16">
      <c r="A199" s="3"/>
      <c r="B199" s="3"/>
      <c r="C199" s="9">
        <f t="shared" si="5"/>
        <v>42614</v>
      </c>
      <c r="D199" s="1">
        <v>6.4193054290965001E-2</v>
      </c>
      <c r="E199" s="1">
        <v>4.3810000000000002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2.2499999999999999E-2</v>
      </c>
      <c r="L199">
        <v>-0.01</v>
      </c>
      <c r="M199" s="3">
        <v>0.43</v>
      </c>
      <c r="N199">
        <v>0</v>
      </c>
      <c r="O199" s="75">
        <v>0.44</v>
      </c>
      <c r="P199" s="75">
        <v>3.5000000000000003E-2</v>
      </c>
    </row>
    <row r="200" spans="1:16">
      <c r="A200" s="3"/>
      <c r="B200" s="3"/>
      <c r="C200" s="9">
        <f t="shared" si="5"/>
        <v>42644</v>
      </c>
      <c r="D200" s="1">
        <v>6.4234559064180199E-2</v>
      </c>
      <c r="E200" s="1">
        <v>4.41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1.2500000000000001E-2</v>
      </c>
      <c r="L200">
        <v>-1.4999999999999999E-2</v>
      </c>
      <c r="M200" s="3">
        <v>0.43</v>
      </c>
      <c r="N200">
        <v>0</v>
      </c>
      <c r="O200" s="75">
        <v>0.45</v>
      </c>
      <c r="P200" s="75">
        <v>3.5000000000000003E-2</v>
      </c>
    </row>
    <row r="201" spans="1:16">
      <c r="A201" s="3"/>
      <c r="B201" s="3"/>
      <c r="C201" s="9">
        <f t="shared" si="5"/>
        <v>42675</v>
      </c>
      <c r="D201" s="1">
        <v>6.4277447330435902E-2</v>
      </c>
      <c r="E201" s="1">
        <v>4.55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-0.02</v>
      </c>
      <c r="L201">
        <v>-0.02</v>
      </c>
      <c r="M201" s="3">
        <v>0.35</v>
      </c>
      <c r="N201">
        <v>0</v>
      </c>
      <c r="O201" s="75">
        <v>0.73</v>
      </c>
      <c r="P201" s="75">
        <v>0.1</v>
      </c>
    </row>
    <row r="202" spans="1:16">
      <c r="A202" s="3"/>
      <c r="B202" s="3"/>
      <c r="C202" s="9">
        <f t="shared" si="5"/>
        <v>42705</v>
      </c>
      <c r="D202" s="1">
        <v>6.4318952104813296E-2</v>
      </c>
      <c r="E202" s="1">
        <v>4.6900000000000004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-4.2500000000000003E-2</v>
      </c>
      <c r="L202">
        <v>-2.5000000000000001E-2</v>
      </c>
      <c r="M202" s="3">
        <v>0.35</v>
      </c>
      <c r="N202">
        <v>0</v>
      </c>
      <c r="O202" s="75">
        <v>1.1399999999999999</v>
      </c>
      <c r="P202" s="75">
        <v>0.3</v>
      </c>
    </row>
    <row r="203" spans="1:16">
      <c r="A203" s="3"/>
      <c r="B203" s="3"/>
      <c r="C203" s="9">
        <f t="shared" si="5"/>
        <v>42736</v>
      </c>
      <c r="D203" s="1">
        <v>6.4361840372268997E-2</v>
      </c>
      <c r="E203" s="1">
        <v>4.8150000000000004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-4.4999999999999998E-2</v>
      </c>
      <c r="L203">
        <v>-2.5000000000000001E-2</v>
      </c>
      <c r="M203" s="3">
        <v>0.35</v>
      </c>
      <c r="N203">
        <v>0</v>
      </c>
      <c r="O203" s="75">
        <v>1.63</v>
      </c>
      <c r="P203" s="75">
        <v>0.5</v>
      </c>
    </row>
    <row r="204" spans="1:16">
      <c r="A204" s="3"/>
      <c r="B204" s="3"/>
      <c r="C204" s="9">
        <f t="shared" si="5"/>
        <v>42767</v>
      </c>
      <c r="D204" s="1">
        <v>6.4404728640335307E-2</v>
      </c>
      <c r="E204" s="1">
        <v>4.6970000000000001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-2.75E-2</v>
      </c>
      <c r="L204">
        <v>-2.5000000000000001E-2</v>
      </c>
      <c r="M204" s="3">
        <v>0.35</v>
      </c>
      <c r="N204">
        <v>0</v>
      </c>
      <c r="O204" s="75">
        <v>1.63</v>
      </c>
      <c r="P204" s="75">
        <v>0.5</v>
      </c>
    </row>
    <row r="205" spans="1:16">
      <c r="A205" s="3"/>
      <c r="B205" s="3"/>
      <c r="C205" s="9">
        <f t="shared" si="5"/>
        <v>42795</v>
      </c>
      <c r="D205" s="1">
        <v>6.4443466431370708E-2</v>
      </c>
      <c r="E205" s="1">
        <v>4.5640000000000001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-1.4999999999999999E-2</v>
      </c>
      <c r="L205">
        <v>-0.02</v>
      </c>
      <c r="M205" s="3">
        <v>0.35</v>
      </c>
      <c r="N205">
        <v>0</v>
      </c>
      <c r="O205" s="75">
        <v>0.72</v>
      </c>
      <c r="P205" s="75">
        <v>0.1</v>
      </c>
    </row>
    <row r="206" spans="1:16">
      <c r="A206" s="3"/>
      <c r="B206" s="3"/>
      <c r="C206" s="9">
        <f t="shared" si="5"/>
        <v>42826</v>
      </c>
      <c r="D206" s="1">
        <v>6.4486354700597395E-2</v>
      </c>
      <c r="E206" s="1">
        <v>4.3440000000000003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0.02</v>
      </c>
      <c r="L206">
        <v>-1.4999999999999999E-2</v>
      </c>
      <c r="M206" s="3">
        <v>0.43</v>
      </c>
      <c r="N206">
        <v>0</v>
      </c>
      <c r="O206" s="75">
        <v>0.48</v>
      </c>
      <c r="P206" s="75">
        <v>0.02</v>
      </c>
    </row>
    <row r="207" spans="1:16">
      <c r="A207" s="3"/>
      <c r="B207" s="3"/>
      <c r="C207" s="9">
        <f t="shared" si="5"/>
        <v>42856</v>
      </c>
      <c r="D207" s="1">
        <v>6.4527859477849295E-2</v>
      </c>
      <c r="E207" s="1">
        <v>4.3340000000000005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0.02</v>
      </c>
      <c r="L207">
        <v>-1.4999999999999999E-2</v>
      </c>
      <c r="M207" s="3">
        <v>0.43</v>
      </c>
      <c r="N207">
        <v>0</v>
      </c>
      <c r="O207" s="75">
        <v>0.42</v>
      </c>
      <c r="P207" s="75">
        <v>0.02</v>
      </c>
    </row>
    <row r="208" spans="1:16">
      <c r="A208" s="3"/>
      <c r="B208" s="3"/>
      <c r="C208" s="9">
        <f t="shared" si="5"/>
        <v>42887</v>
      </c>
      <c r="D208" s="1">
        <v>6.4570747748275995E-2</v>
      </c>
      <c r="E208" s="1">
        <v>4.37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2.5000000000000001E-2</v>
      </c>
      <c r="L208">
        <v>-1.4999999999999999E-2</v>
      </c>
      <c r="M208" s="3">
        <v>0.43</v>
      </c>
      <c r="N208">
        <v>0</v>
      </c>
      <c r="O208" s="75">
        <v>0.42</v>
      </c>
      <c r="P208" s="75">
        <v>3.5000000000000003E-2</v>
      </c>
    </row>
    <row r="209" spans="1:16">
      <c r="A209" s="3"/>
      <c r="B209" s="3"/>
      <c r="C209" s="9">
        <f t="shared" si="5"/>
        <v>42917</v>
      </c>
      <c r="D209" s="1">
        <v>6.4612252526688799E-2</v>
      </c>
      <c r="E209" s="1">
        <v>4.4020000000000001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2.75E-2</v>
      </c>
      <c r="L209">
        <v>-0.01</v>
      </c>
      <c r="M209" s="3">
        <v>0.43</v>
      </c>
      <c r="N209">
        <v>0</v>
      </c>
      <c r="O209" s="75">
        <v>0.48</v>
      </c>
      <c r="P209" s="75">
        <v>3.5000000000000003E-2</v>
      </c>
    </row>
    <row r="210" spans="1:16">
      <c r="A210" s="3"/>
      <c r="B210" s="3"/>
      <c r="C210" s="9">
        <f t="shared" ref="C210:C273" si="6">NextMonth(C209)</f>
        <v>42948</v>
      </c>
      <c r="D210" s="1">
        <v>6.4655140798315802E-2</v>
      </c>
      <c r="E210" s="1">
        <v>4.4510000000000005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0.03</v>
      </c>
      <c r="L210">
        <v>-0.01</v>
      </c>
      <c r="M210" s="3">
        <v>0.43</v>
      </c>
      <c r="N210">
        <v>0</v>
      </c>
      <c r="O210" s="75">
        <v>0.48</v>
      </c>
      <c r="P210" s="75">
        <v>3.5000000000000003E-2</v>
      </c>
    </row>
    <row r="211" spans="1:16">
      <c r="A211" s="3"/>
      <c r="B211" s="3"/>
      <c r="C211" s="9">
        <f t="shared" si="6"/>
        <v>42979</v>
      </c>
      <c r="D211" s="1">
        <v>6.4698029070552096E-2</v>
      </c>
      <c r="E211" s="1">
        <v>4.4660000000000002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2.2499999999999999E-2</v>
      </c>
      <c r="L211">
        <v>-0.01</v>
      </c>
      <c r="M211" s="3">
        <v>0.43</v>
      </c>
      <c r="N211">
        <v>0</v>
      </c>
      <c r="O211" s="75">
        <v>0.44</v>
      </c>
      <c r="P211" s="75">
        <v>3.5000000000000003E-2</v>
      </c>
    </row>
    <row r="212" spans="1:16">
      <c r="A212" s="3"/>
      <c r="B212" s="3"/>
      <c r="C212" s="9">
        <f t="shared" si="6"/>
        <v>43009</v>
      </c>
      <c r="D212" s="1">
        <v>6.4739533850716804E-2</v>
      </c>
      <c r="E212" s="1">
        <v>4.4950000000000001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1.2500000000000001E-2</v>
      </c>
      <c r="L212">
        <v>-1.4999999999999999E-2</v>
      </c>
      <c r="M212" s="3">
        <v>0.43</v>
      </c>
      <c r="N212">
        <v>0</v>
      </c>
      <c r="O212" s="75">
        <v>0.45</v>
      </c>
      <c r="P212" s="75">
        <v>3.5000000000000003E-2</v>
      </c>
    </row>
    <row r="213" spans="1:16">
      <c r="A213" s="3"/>
      <c r="B213" s="3"/>
      <c r="C213" s="9">
        <f t="shared" si="6"/>
        <v>43040</v>
      </c>
      <c r="D213" s="1">
        <v>6.4782422124152597E-2</v>
      </c>
      <c r="E213" s="1">
        <v>4.6349999999999998</v>
      </c>
      <c r="F213" s="1">
        <v>0.17</v>
      </c>
      <c r="I213" s="1">
        <v>0</v>
      </c>
      <c r="J213" s="1">
        <v>0</v>
      </c>
      <c r="K213" s="1">
        <v>-0.02</v>
      </c>
      <c r="L213">
        <v>-0.02</v>
      </c>
      <c r="M213" s="3">
        <v>0.35</v>
      </c>
      <c r="N213">
        <v>0</v>
      </c>
      <c r="O213" s="75">
        <v>0.73</v>
      </c>
      <c r="P213" s="75">
        <v>0.1</v>
      </c>
    </row>
    <row r="214" spans="1:16">
      <c r="A214" s="3"/>
      <c r="B214" s="3"/>
      <c r="C214" s="9">
        <f t="shared" si="6"/>
        <v>43070</v>
      </c>
      <c r="D214" s="1">
        <v>6.4823926905478696E-2</v>
      </c>
      <c r="E214" s="1">
        <v>4.7750000000000004</v>
      </c>
      <c r="F214" s="1">
        <v>0.17</v>
      </c>
      <c r="I214" s="1">
        <v>0</v>
      </c>
      <c r="J214" s="1">
        <v>0</v>
      </c>
      <c r="K214" s="1">
        <v>-4.2500000000000003E-2</v>
      </c>
      <c r="L214">
        <v>-2.5000000000000001E-2</v>
      </c>
      <c r="M214" s="3">
        <v>0.35</v>
      </c>
      <c r="N214">
        <v>0</v>
      </c>
      <c r="O214" s="75">
        <v>1.1399999999999999</v>
      </c>
      <c r="P214" s="75">
        <v>0.3</v>
      </c>
    </row>
    <row r="215" spans="1:16">
      <c r="A215" s="3"/>
      <c r="B215" s="3"/>
      <c r="C215" s="9">
        <f t="shared" si="6"/>
        <v>43101</v>
      </c>
      <c r="D215" s="1">
        <v>6.4866815180114404E-2</v>
      </c>
      <c r="E215" s="1">
        <v>4.9000000000000004</v>
      </c>
      <c r="F215" s="1">
        <v>0.17</v>
      </c>
      <c r="I215" s="1">
        <v>0</v>
      </c>
      <c r="J215" s="1">
        <v>0</v>
      </c>
      <c r="K215" s="1">
        <v>-4.4999999999999998E-2</v>
      </c>
      <c r="L215">
        <v>-2.5000000000000001E-2</v>
      </c>
      <c r="M215" s="3">
        <v>0.35</v>
      </c>
      <c r="N215">
        <v>0</v>
      </c>
      <c r="O215" s="75">
        <v>1.63</v>
      </c>
      <c r="P215" s="75">
        <v>0.5</v>
      </c>
    </row>
    <row r="216" spans="1:16">
      <c r="A216" s="3"/>
      <c r="B216" s="3"/>
      <c r="C216" s="9">
        <f t="shared" si="6"/>
        <v>43132</v>
      </c>
      <c r="D216" s="1">
        <v>6.4909703455360304E-2</v>
      </c>
      <c r="E216" s="1">
        <v>4.782</v>
      </c>
      <c r="F216" s="1">
        <v>0.17</v>
      </c>
      <c r="I216" s="1">
        <v>0</v>
      </c>
      <c r="J216" s="1">
        <v>0</v>
      </c>
      <c r="K216" s="1">
        <v>-2.75E-2</v>
      </c>
      <c r="L216">
        <v>-2.5000000000000001E-2</v>
      </c>
      <c r="M216" s="3">
        <v>0.35</v>
      </c>
      <c r="N216">
        <v>0</v>
      </c>
      <c r="O216" s="75">
        <v>1.63</v>
      </c>
      <c r="P216" s="75">
        <v>0.5</v>
      </c>
    </row>
    <row r="217" spans="1:16">
      <c r="A217" s="3"/>
      <c r="B217" s="3"/>
      <c r="C217" s="9">
        <f t="shared" si="6"/>
        <v>43160</v>
      </c>
      <c r="D217" s="1">
        <v>6.4948441252880698E-2</v>
      </c>
      <c r="E217" s="1">
        <v>4.649</v>
      </c>
      <c r="F217" s="1">
        <v>0.17</v>
      </c>
      <c r="I217" s="1">
        <v>0</v>
      </c>
      <c r="J217" s="1">
        <v>0</v>
      </c>
      <c r="K217" s="1">
        <v>-1.4999999999999999E-2</v>
      </c>
      <c r="L217">
        <v>-0.02</v>
      </c>
      <c r="M217" s="3">
        <v>0.35</v>
      </c>
      <c r="N217">
        <v>0</v>
      </c>
      <c r="O217" s="75">
        <v>0.72</v>
      </c>
      <c r="P217" s="75">
        <v>0.1</v>
      </c>
    </row>
    <row r="218" spans="1:16">
      <c r="A218" s="3"/>
      <c r="B218" s="3"/>
      <c r="C218" s="9">
        <f t="shared" si="6"/>
        <v>43191</v>
      </c>
      <c r="D218" s="1">
        <v>6.4991329529287004E-2</v>
      </c>
      <c r="E218" s="1">
        <v>4.4290000000000003</v>
      </c>
      <c r="F218" s="1">
        <v>0.17</v>
      </c>
      <c r="I218" s="1">
        <v>0</v>
      </c>
      <c r="J218" s="1">
        <v>0</v>
      </c>
      <c r="K218" s="1">
        <v>0.02</v>
      </c>
      <c r="L218">
        <v>-1.4999999999999999E-2</v>
      </c>
      <c r="M218" s="3">
        <v>0.43</v>
      </c>
      <c r="N218">
        <v>0</v>
      </c>
      <c r="O218" s="75">
        <v>0.48</v>
      </c>
      <c r="P218" s="75">
        <v>0.02</v>
      </c>
    </row>
    <row r="219" spans="1:16">
      <c r="A219" s="3"/>
      <c r="B219" s="3"/>
      <c r="C219" s="9">
        <f t="shared" si="6"/>
        <v>43221</v>
      </c>
      <c r="D219" s="1">
        <v>6.5032834313486707E-2</v>
      </c>
      <c r="E219" s="1">
        <v>4.4190000000000005</v>
      </c>
      <c r="F219" s="1">
        <v>0.17</v>
      </c>
      <c r="I219" s="1">
        <v>0</v>
      </c>
      <c r="J219" s="1">
        <v>0</v>
      </c>
      <c r="K219" s="1">
        <v>0.02</v>
      </c>
      <c r="L219">
        <v>-1.4999999999999999E-2</v>
      </c>
      <c r="M219" s="3">
        <v>0.43</v>
      </c>
      <c r="N219">
        <v>0</v>
      </c>
      <c r="O219" s="75">
        <v>0.42</v>
      </c>
      <c r="P219" s="75">
        <v>0.02</v>
      </c>
    </row>
    <row r="220" spans="1:16">
      <c r="A220" s="3"/>
      <c r="B220" s="3"/>
      <c r="C220" s="9">
        <f t="shared" si="6"/>
        <v>43252</v>
      </c>
      <c r="D220" s="1">
        <v>6.5075722591092497E-2</v>
      </c>
      <c r="E220" s="1">
        <v>4.4550000000000001</v>
      </c>
      <c r="F220" s="1">
        <v>0.17</v>
      </c>
      <c r="I220" s="1">
        <v>0</v>
      </c>
      <c r="J220" s="1">
        <v>0</v>
      </c>
      <c r="K220" s="1">
        <v>2.5000000000000001E-2</v>
      </c>
      <c r="L220">
        <v>-1.4999999999999999E-2</v>
      </c>
      <c r="M220" s="3">
        <v>0.43</v>
      </c>
      <c r="N220">
        <v>0</v>
      </c>
      <c r="O220" s="75">
        <v>0.42</v>
      </c>
      <c r="P220" s="75">
        <v>3.5000000000000003E-2</v>
      </c>
    </row>
    <row r="221" spans="1:16">
      <c r="A221" s="3"/>
      <c r="B221" s="3"/>
      <c r="C221" s="9">
        <f t="shared" si="6"/>
        <v>43282</v>
      </c>
      <c r="D221" s="1">
        <v>6.5117227376453105E-2</v>
      </c>
      <c r="E221" s="1">
        <v>4.4870000000000001</v>
      </c>
      <c r="F221" s="1">
        <v>0.17</v>
      </c>
      <c r="I221" s="1">
        <v>0</v>
      </c>
      <c r="J221" s="1">
        <v>0</v>
      </c>
      <c r="K221" s="1">
        <v>2.75E-2</v>
      </c>
      <c r="L221">
        <v>-0.01</v>
      </c>
      <c r="M221" s="3">
        <v>0.43</v>
      </c>
      <c r="N221">
        <v>0</v>
      </c>
      <c r="O221" s="75">
        <v>0.48</v>
      </c>
      <c r="P221" s="75">
        <v>3.5000000000000003E-2</v>
      </c>
    </row>
    <row r="222" spans="1:16">
      <c r="A222" s="3"/>
      <c r="B222" s="3"/>
      <c r="C222" s="9">
        <f t="shared" si="6"/>
        <v>43313</v>
      </c>
      <c r="D222" s="1">
        <v>6.5160115655258796E-2</v>
      </c>
      <c r="E222" s="1">
        <v>4.5360000000000005</v>
      </c>
      <c r="F222" s="1">
        <v>0.17</v>
      </c>
      <c r="I222" s="1">
        <v>0</v>
      </c>
      <c r="J222" s="1">
        <v>0</v>
      </c>
      <c r="K222" s="1">
        <v>0.03</v>
      </c>
      <c r="L222">
        <v>-0.01</v>
      </c>
      <c r="M222" s="3">
        <v>0.43</v>
      </c>
      <c r="N222">
        <v>0</v>
      </c>
      <c r="O222" s="75">
        <v>0.48</v>
      </c>
      <c r="P222" s="75">
        <v>3.5000000000000003E-2</v>
      </c>
    </row>
    <row r="223" spans="1:16">
      <c r="A223" s="3"/>
      <c r="B223" s="3"/>
      <c r="C223" s="9">
        <f t="shared" si="6"/>
        <v>43344</v>
      </c>
      <c r="D223" s="1">
        <v>6.5203003934673806E-2</v>
      </c>
      <c r="E223" s="1">
        <v>4.5510000000000002</v>
      </c>
      <c r="F223" s="1">
        <v>0.17</v>
      </c>
      <c r="I223" s="1">
        <v>0</v>
      </c>
      <c r="J223" s="1">
        <v>0</v>
      </c>
      <c r="K223" s="1">
        <v>2.2499999999999999E-2</v>
      </c>
      <c r="L223">
        <v>-0.01</v>
      </c>
      <c r="M223" s="3">
        <v>0.43</v>
      </c>
      <c r="N223">
        <v>0</v>
      </c>
      <c r="O223" s="75">
        <v>0.44</v>
      </c>
      <c r="P223" s="75">
        <v>3.5000000000000003E-2</v>
      </c>
    </row>
    <row r="224" spans="1:16">
      <c r="A224" s="3"/>
      <c r="B224" s="3"/>
      <c r="C224" s="9">
        <f t="shared" si="6"/>
        <v>43374</v>
      </c>
      <c r="D224" s="1">
        <v>6.5244508721785902E-2</v>
      </c>
      <c r="E224" s="1">
        <v>4.58</v>
      </c>
      <c r="F224" s="1">
        <v>0.17</v>
      </c>
      <c r="I224" s="1">
        <v>0</v>
      </c>
      <c r="J224" s="1">
        <v>0</v>
      </c>
      <c r="K224" s="1">
        <v>1.2500000000000001E-2</v>
      </c>
      <c r="L224">
        <v>-1.4999999999999999E-2</v>
      </c>
      <c r="M224" s="3">
        <v>0.43</v>
      </c>
      <c r="N224">
        <v>0</v>
      </c>
      <c r="O224" s="75">
        <v>0.45</v>
      </c>
      <c r="P224" s="75">
        <v>3.5000000000000003E-2</v>
      </c>
    </row>
    <row r="225" spans="1:16">
      <c r="A225" s="3"/>
      <c r="B225" s="3"/>
      <c r="C225" s="9">
        <f t="shared" si="6"/>
        <v>43405</v>
      </c>
      <c r="D225" s="1">
        <v>6.5287397002400396E-2</v>
      </c>
      <c r="E225" s="1">
        <v>4.72</v>
      </c>
      <c r="F225" s="1">
        <v>0.17</v>
      </c>
      <c r="I225" s="1">
        <v>0</v>
      </c>
      <c r="J225" s="1">
        <v>0</v>
      </c>
      <c r="K225" s="1">
        <v>-0.02</v>
      </c>
      <c r="L225">
        <v>-0.02</v>
      </c>
      <c r="M225" s="3">
        <v>0.35</v>
      </c>
      <c r="N225">
        <v>0</v>
      </c>
      <c r="O225" s="75">
        <v>0.73</v>
      </c>
      <c r="P225" s="75">
        <v>0.1</v>
      </c>
    </row>
    <row r="226" spans="1:16">
      <c r="A226" s="3"/>
      <c r="B226" s="3"/>
      <c r="C226" s="9">
        <f t="shared" si="6"/>
        <v>43435</v>
      </c>
      <c r="D226" s="1">
        <v>6.5328901790672897E-2</v>
      </c>
      <c r="E226" s="1">
        <v>4.8600000000000003</v>
      </c>
      <c r="F226" s="1">
        <v>0.17</v>
      </c>
      <c r="I226" s="1">
        <v>0</v>
      </c>
      <c r="J226" s="1">
        <v>0</v>
      </c>
      <c r="K226" s="1">
        <v>-4.2500000000000003E-2</v>
      </c>
      <c r="L226">
        <v>-2.5000000000000001E-2</v>
      </c>
      <c r="M226" s="3">
        <v>0.35</v>
      </c>
      <c r="N226">
        <v>0</v>
      </c>
      <c r="O226" s="75">
        <v>1.1399999999999999</v>
      </c>
      <c r="P226" s="75">
        <v>0.3</v>
      </c>
    </row>
    <row r="227" spans="1:16">
      <c r="A227" s="3"/>
      <c r="B227" s="3"/>
      <c r="C227" s="9">
        <f t="shared" si="6"/>
        <v>43466</v>
      </c>
      <c r="D227" s="1">
        <v>6.5371790072486807E-2</v>
      </c>
      <c r="E227" s="1">
        <v>4.9850000000000003</v>
      </c>
      <c r="F227" s="1">
        <v>0.17</v>
      </c>
      <c r="I227" s="1">
        <v>0</v>
      </c>
      <c r="J227" s="1">
        <v>0</v>
      </c>
      <c r="K227" s="1">
        <v>-4.4999999999999998E-2</v>
      </c>
      <c r="L227">
        <v>-2.5000000000000001E-2</v>
      </c>
      <c r="M227" s="3">
        <v>0.35</v>
      </c>
      <c r="N227">
        <v>0</v>
      </c>
      <c r="O227" s="75">
        <v>1.63</v>
      </c>
      <c r="P227" s="75">
        <v>0.5</v>
      </c>
    </row>
    <row r="228" spans="1:16">
      <c r="A228" s="3"/>
      <c r="B228" s="3"/>
      <c r="C228" s="9">
        <f t="shared" si="6"/>
        <v>43497</v>
      </c>
      <c r="D228" s="1">
        <v>6.5414678354911007E-2</v>
      </c>
      <c r="E228" s="1">
        <v>4.867</v>
      </c>
      <c r="F228" s="1">
        <v>0.17</v>
      </c>
      <c r="I228" s="1">
        <v>0</v>
      </c>
      <c r="J228" s="1">
        <v>0</v>
      </c>
      <c r="K228" s="1">
        <v>-2.75E-2</v>
      </c>
      <c r="L228">
        <v>-2.5000000000000001E-2</v>
      </c>
      <c r="M228" s="3">
        <v>0.35</v>
      </c>
      <c r="N228">
        <v>0</v>
      </c>
      <c r="O228" s="75">
        <v>1.63</v>
      </c>
      <c r="P228" s="75">
        <v>0.5</v>
      </c>
    </row>
    <row r="229" spans="1:16">
      <c r="A229" s="3"/>
      <c r="B229" s="3"/>
      <c r="C229" s="9">
        <f t="shared" si="6"/>
        <v>43525</v>
      </c>
      <c r="D229" s="1">
        <v>6.5453416158914604E-2</v>
      </c>
      <c r="E229" s="1">
        <v>4.734</v>
      </c>
      <c r="F229" s="1">
        <v>0.17</v>
      </c>
      <c r="I229" s="1">
        <v>0</v>
      </c>
      <c r="J229" s="1">
        <v>0</v>
      </c>
      <c r="K229" s="1">
        <v>-1.4999999999999999E-2</v>
      </c>
      <c r="L229">
        <v>-0.02</v>
      </c>
      <c r="M229" s="3">
        <v>0.35</v>
      </c>
      <c r="N229">
        <v>0</v>
      </c>
      <c r="O229" s="75">
        <v>0.72</v>
      </c>
      <c r="P229" s="75">
        <v>0.1</v>
      </c>
    </row>
    <row r="230" spans="1:16">
      <c r="A230" s="3"/>
      <c r="B230" s="3"/>
      <c r="C230" s="9">
        <f t="shared" si="6"/>
        <v>43556</v>
      </c>
      <c r="D230" s="1">
        <v>6.5496304442498807E-2</v>
      </c>
      <c r="E230" s="1">
        <v>4.5140000000000002</v>
      </c>
      <c r="F230" s="1">
        <v>0.17</v>
      </c>
      <c r="I230" s="1">
        <v>0</v>
      </c>
      <c r="J230" s="1">
        <v>0</v>
      </c>
      <c r="K230" s="1">
        <v>0.02</v>
      </c>
      <c r="L230">
        <v>-1.4999999999999999E-2</v>
      </c>
      <c r="M230" s="3">
        <v>0.43</v>
      </c>
      <c r="N230">
        <v>0</v>
      </c>
      <c r="O230" s="75">
        <v>0.48</v>
      </c>
      <c r="P230" s="75">
        <v>0.02</v>
      </c>
    </row>
    <row r="231" spans="1:16">
      <c r="A231" s="3"/>
      <c r="B231" s="3"/>
      <c r="C231" s="9">
        <f t="shared" si="6"/>
        <v>43586</v>
      </c>
      <c r="D231" s="1">
        <v>6.5537809233644495E-2</v>
      </c>
      <c r="E231" s="1">
        <v>4.5040000000000004</v>
      </c>
      <c r="F231" s="1">
        <v>0.17</v>
      </c>
      <c r="I231" s="1">
        <v>0</v>
      </c>
      <c r="J231" s="1">
        <v>0</v>
      </c>
      <c r="K231" s="1">
        <v>0.02</v>
      </c>
      <c r="L231">
        <v>-1.4999999999999999E-2</v>
      </c>
      <c r="M231" s="3">
        <v>0.43</v>
      </c>
      <c r="N231">
        <v>0</v>
      </c>
      <c r="O231" s="75">
        <v>0.42</v>
      </c>
      <c r="P231" s="75">
        <v>0.02</v>
      </c>
    </row>
    <row r="232" spans="1:16">
      <c r="A232" s="3"/>
      <c r="B232" s="3"/>
      <c r="C232" s="9">
        <f t="shared" si="6"/>
        <v>43617</v>
      </c>
      <c r="D232" s="1">
        <v>6.5580697518428099E-2</v>
      </c>
      <c r="E232" s="1">
        <v>4.54</v>
      </c>
      <c r="F232" s="1">
        <v>0.17</v>
      </c>
      <c r="I232" s="1">
        <v>0</v>
      </c>
      <c r="J232" s="1">
        <v>0</v>
      </c>
      <c r="K232" s="1">
        <v>2.5000000000000001E-2</v>
      </c>
      <c r="L232">
        <v>-1.4999999999999999E-2</v>
      </c>
      <c r="M232" s="3">
        <v>0.43</v>
      </c>
      <c r="N232">
        <v>0</v>
      </c>
      <c r="O232" s="75">
        <v>0.42</v>
      </c>
      <c r="P232" s="75">
        <v>3.5000000000000003E-2</v>
      </c>
    </row>
    <row r="233" spans="1:16">
      <c r="A233" s="3"/>
      <c r="B233" s="3"/>
      <c r="C233" s="9">
        <f t="shared" si="6"/>
        <v>43647</v>
      </c>
      <c r="D233" s="1">
        <v>6.5622202310734207E-2</v>
      </c>
      <c r="E233" s="1">
        <v>4.5720000000000001</v>
      </c>
      <c r="F233" s="1">
        <v>0.17</v>
      </c>
      <c r="I233" s="1">
        <v>0</v>
      </c>
      <c r="J233" s="1">
        <v>0</v>
      </c>
      <c r="K233" s="1">
        <v>2.75E-2</v>
      </c>
      <c r="L233">
        <v>-0.01</v>
      </c>
      <c r="M233" s="3">
        <v>0.43</v>
      </c>
      <c r="N233">
        <v>0</v>
      </c>
      <c r="O233" s="75">
        <v>0.48</v>
      </c>
      <c r="P233" s="75">
        <v>3.5000000000000003E-2</v>
      </c>
    </row>
    <row r="234" spans="1:16">
      <c r="A234" s="3"/>
      <c r="B234" s="3"/>
      <c r="C234" s="9">
        <f t="shared" si="6"/>
        <v>43678</v>
      </c>
      <c r="D234" s="1">
        <v>6.5665090596717296E-2</v>
      </c>
      <c r="E234" s="1">
        <v>4.6210000000000004</v>
      </c>
      <c r="F234" s="1">
        <v>0.17</v>
      </c>
      <c r="I234" s="1">
        <v>0</v>
      </c>
      <c r="J234" s="1">
        <v>0</v>
      </c>
      <c r="K234" s="1">
        <v>0.03</v>
      </c>
      <c r="L234">
        <v>-0.01</v>
      </c>
      <c r="M234" s="3">
        <v>0.43</v>
      </c>
      <c r="N234">
        <v>0</v>
      </c>
      <c r="O234" s="75">
        <v>0.48</v>
      </c>
      <c r="P234" s="75">
        <v>3.5000000000000003E-2</v>
      </c>
    </row>
    <row r="235" spans="1:16">
      <c r="A235" s="3"/>
      <c r="B235" s="3"/>
      <c r="C235" s="9">
        <f t="shared" si="6"/>
        <v>43709</v>
      </c>
      <c r="D235" s="1">
        <v>6.5707978883309301E-2</v>
      </c>
      <c r="E235" s="1">
        <v>4.6360000000000001</v>
      </c>
      <c r="F235" s="1">
        <v>0.17</v>
      </c>
      <c r="I235" s="1">
        <v>0</v>
      </c>
      <c r="J235" s="1">
        <v>0</v>
      </c>
      <c r="K235" s="1">
        <v>2.2499999999999999E-2</v>
      </c>
      <c r="L235">
        <v>-0.01</v>
      </c>
      <c r="M235" s="3">
        <v>0.43</v>
      </c>
      <c r="N235">
        <v>0</v>
      </c>
      <c r="O235" s="75">
        <v>0.44</v>
      </c>
      <c r="P235" s="75">
        <v>3.5000000000000003E-2</v>
      </c>
    </row>
    <row r="236" spans="1:16">
      <c r="A236" s="3"/>
      <c r="B236" s="3"/>
      <c r="C236" s="9">
        <f t="shared" si="6"/>
        <v>43739</v>
      </c>
      <c r="D236" s="1">
        <v>6.5749483677366397E-2</v>
      </c>
      <c r="E236" s="1">
        <v>4.665</v>
      </c>
      <c r="F236" s="1">
        <v>0.17</v>
      </c>
      <c r="I236" s="1">
        <v>0</v>
      </c>
      <c r="J236" s="1">
        <v>0</v>
      </c>
      <c r="K236" s="1">
        <v>1.2500000000000001E-2</v>
      </c>
      <c r="L236">
        <v>-1.4999999999999999E-2</v>
      </c>
      <c r="M236" s="3">
        <v>0.43</v>
      </c>
      <c r="N236">
        <v>0</v>
      </c>
      <c r="O236" s="75">
        <v>0.45</v>
      </c>
      <c r="P236" s="75">
        <v>3.5000000000000003E-2</v>
      </c>
    </row>
    <row r="237" spans="1:16">
      <c r="A237" s="3"/>
      <c r="B237" s="3"/>
      <c r="C237" s="9">
        <f t="shared" si="6"/>
        <v>43770</v>
      </c>
      <c r="D237" s="1">
        <v>6.57923719651579E-2</v>
      </c>
      <c r="E237" s="1">
        <v>4.8049999999999997</v>
      </c>
      <c r="F237" s="1">
        <v>0.17</v>
      </c>
      <c r="I237" s="1">
        <v>0</v>
      </c>
      <c r="J237" s="1">
        <v>0</v>
      </c>
      <c r="K237" s="1">
        <v>-0.02</v>
      </c>
      <c r="L237">
        <v>-0.02</v>
      </c>
      <c r="M237" s="3">
        <v>0.35</v>
      </c>
      <c r="N237">
        <v>0</v>
      </c>
      <c r="O237" s="75">
        <v>0.73</v>
      </c>
      <c r="P237" s="75">
        <v>0.1</v>
      </c>
    </row>
    <row r="238" spans="1:16">
      <c r="A238" s="3"/>
      <c r="B238" s="3"/>
      <c r="C238" s="9">
        <f t="shared" si="6"/>
        <v>43800</v>
      </c>
      <c r="D238" s="1">
        <v>6.5833876760375401E-2</v>
      </c>
      <c r="E238" s="1">
        <v>4.9450000000000003</v>
      </c>
      <c r="F238" s="1">
        <v>0.17</v>
      </c>
      <c r="I238" s="1">
        <v>0</v>
      </c>
      <c r="J238" s="1">
        <v>0</v>
      </c>
      <c r="K238" s="1">
        <v>-4.2500000000000003E-2</v>
      </c>
      <c r="L238">
        <v>-2.5000000000000001E-2</v>
      </c>
      <c r="M238" s="3">
        <v>0.35</v>
      </c>
      <c r="N238">
        <v>0</v>
      </c>
      <c r="O238" s="75">
        <v>1.1399999999999999</v>
      </c>
      <c r="P238" s="75">
        <v>0.3</v>
      </c>
    </row>
    <row r="239" spans="1:16">
      <c r="A239" s="3"/>
      <c r="B239" s="3"/>
      <c r="C239" s="9">
        <f t="shared" si="6"/>
        <v>43831</v>
      </c>
      <c r="D239" s="1">
        <v>6.5876765049366404E-2</v>
      </c>
      <c r="E239" s="1">
        <v>5.07</v>
      </c>
      <c r="F239" s="1">
        <v>0.17</v>
      </c>
      <c r="I239" s="1">
        <v>0</v>
      </c>
      <c r="J239" s="1">
        <v>0</v>
      </c>
      <c r="K239" s="1">
        <v>-4.4999999999999998E-2</v>
      </c>
      <c r="L239">
        <v>-2.5000000000000001E-2</v>
      </c>
      <c r="M239" s="3">
        <v>0.35</v>
      </c>
      <c r="N239">
        <v>0</v>
      </c>
      <c r="O239" s="75">
        <v>1.63</v>
      </c>
      <c r="P239" s="75">
        <v>0.5</v>
      </c>
    </row>
    <row r="240" spans="1:16">
      <c r="A240" s="3"/>
      <c r="B240" s="3"/>
      <c r="C240" s="9">
        <f t="shared" si="6"/>
        <v>43862</v>
      </c>
      <c r="D240" s="1">
        <v>6.5919653338966502E-2</v>
      </c>
      <c r="E240" s="1">
        <v>4.952</v>
      </c>
      <c r="F240" s="1">
        <v>0.17</v>
      </c>
      <c r="I240" s="1">
        <v>0</v>
      </c>
      <c r="J240" s="1">
        <v>0</v>
      </c>
      <c r="K240" s="1">
        <v>-2.75E-2</v>
      </c>
      <c r="L240">
        <v>-2.5000000000000001E-2</v>
      </c>
      <c r="M240" s="3">
        <v>0.35</v>
      </c>
      <c r="N240">
        <v>0</v>
      </c>
      <c r="O240" s="75">
        <v>1.63</v>
      </c>
      <c r="P240" s="75">
        <v>0.5</v>
      </c>
    </row>
    <row r="241" spans="1:16">
      <c r="A241" s="3"/>
      <c r="B241" s="3"/>
      <c r="C241" s="9">
        <f t="shared" si="6"/>
        <v>43891</v>
      </c>
      <c r="D241" s="1">
        <v>6.5959774642692995E-2</v>
      </c>
      <c r="E241" s="1">
        <v>4.819</v>
      </c>
      <c r="F241" s="1">
        <v>0.17</v>
      </c>
      <c r="I241" s="1">
        <v>0</v>
      </c>
      <c r="J241" s="1">
        <v>0</v>
      </c>
      <c r="K241" s="1">
        <v>-1.4999999999999999E-2</v>
      </c>
      <c r="L241">
        <v>-0.02</v>
      </c>
      <c r="M241" s="3">
        <v>0.35</v>
      </c>
      <c r="N241">
        <v>0</v>
      </c>
      <c r="O241" s="75">
        <v>0.72</v>
      </c>
      <c r="P241" s="75">
        <v>0.1</v>
      </c>
    </row>
    <row r="242" spans="1:16">
      <c r="A242" s="3"/>
      <c r="B242" s="3"/>
      <c r="C242" s="9">
        <f t="shared" si="6"/>
        <v>43922</v>
      </c>
      <c r="D242" s="1">
        <v>6.6002662933472706E-2</v>
      </c>
      <c r="E242" s="1">
        <v>4.5990000000000002</v>
      </c>
      <c r="F242" s="1">
        <v>0.17</v>
      </c>
      <c r="I242" s="1">
        <v>0</v>
      </c>
      <c r="J242" s="1">
        <v>0</v>
      </c>
      <c r="K242" s="1">
        <v>0.02</v>
      </c>
      <c r="L242">
        <v>-1.4999999999999999E-2</v>
      </c>
      <c r="M242" s="3">
        <v>0.43</v>
      </c>
      <c r="N242">
        <v>0</v>
      </c>
      <c r="O242" s="75">
        <v>0.48</v>
      </c>
      <c r="P242" s="75">
        <v>0.02</v>
      </c>
    </row>
    <row r="243" spans="1:16">
      <c r="A243" s="3"/>
      <c r="B243" s="3"/>
      <c r="C243" s="9">
        <f t="shared" si="6"/>
        <v>43952</v>
      </c>
      <c r="D243" s="1">
        <v>6.6044167731582198E-2</v>
      </c>
      <c r="E243" s="1">
        <v>4.5890000000000004</v>
      </c>
      <c r="F243" s="1">
        <v>0.17</v>
      </c>
      <c r="I243" s="1">
        <v>0</v>
      </c>
      <c r="J243" s="1">
        <v>0</v>
      </c>
      <c r="K243" s="1">
        <v>0.02</v>
      </c>
      <c r="L243">
        <v>-1.4999999999999999E-2</v>
      </c>
      <c r="M243" s="3">
        <v>0.43</v>
      </c>
      <c r="N243">
        <v>0</v>
      </c>
      <c r="O243" s="75">
        <v>0.42</v>
      </c>
      <c r="P243" s="75">
        <v>0.02</v>
      </c>
    </row>
    <row r="244" spans="1:16">
      <c r="A244" s="3"/>
      <c r="B244" s="3"/>
      <c r="C244" s="9">
        <f t="shared" si="6"/>
        <v>43983</v>
      </c>
      <c r="D244" s="1">
        <v>6.6087056023560506E-2</v>
      </c>
      <c r="E244" s="1">
        <v>4.625</v>
      </c>
      <c r="F244" s="1">
        <v>0.17</v>
      </c>
      <c r="I244" s="1">
        <v>0</v>
      </c>
      <c r="J244" s="1">
        <v>0</v>
      </c>
      <c r="K244" s="1">
        <v>2.5000000000000001E-2</v>
      </c>
      <c r="L244">
        <v>-1.4999999999999999E-2</v>
      </c>
      <c r="M244" s="3">
        <v>0.43</v>
      </c>
      <c r="N244">
        <v>0</v>
      </c>
      <c r="O244" s="75">
        <v>0.42</v>
      </c>
      <c r="P244" s="75">
        <v>3.5000000000000003E-2</v>
      </c>
    </row>
    <row r="245" spans="1:16">
      <c r="A245" s="3"/>
      <c r="B245" s="3"/>
      <c r="C245" s="9">
        <f t="shared" si="6"/>
        <v>44013</v>
      </c>
      <c r="D245" s="1">
        <v>6.6128560822829904E-2</v>
      </c>
      <c r="E245" s="1">
        <v>4.657</v>
      </c>
      <c r="F245" s="1">
        <v>0.17</v>
      </c>
      <c r="I245" s="1">
        <v>0</v>
      </c>
      <c r="J245" s="1">
        <v>0</v>
      </c>
      <c r="K245" s="1">
        <v>2.75E-2</v>
      </c>
      <c r="L245">
        <v>-0.01</v>
      </c>
      <c r="M245" s="3">
        <v>0.43</v>
      </c>
      <c r="N245">
        <v>0</v>
      </c>
      <c r="O245" s="75">
        <v>0.48</v>
      </c>
      <c r="P245" s="75">
        <v>3.5000000000000003E-2</v>
      </c>
    </row>
    <row r="246" spans="1:16">
      <c r="A246" s="3"/>
      <c r="B246" s="3"/>
      <c r="C246" s="9">
        <f t="shared" si="6"/>
        <v>44044</v>
      </c>
      <c r="D246" s="1">
        <v>6.6171449116008099E-2</v>
      </c>
      <c r="E246" s="1">
        <v>4.7060000000000004</v>
      </c>
      <c r="F246" s="1">
        <v>0.17</v>
      </c>
      <c r="I246" s="1">
        <v>0</v>
      </c>
      <c r="J246" s="1">
        <v>0</v>
      </c>
      <c r="K246" s="1">
        <v>0.03</v>
      </c>
      <c r="L246">
        <v>-0.01</v>
      </c>
      <c r="M246" s="3">
        <v>0.43</v>
      </c>
      <c r="N246">
        <v>0</v>
      </c>
      <c r="O246" s="75">
        <v>0.48</v>
      </c>
      <c r="P246" s="75">
        <v>3.5000000000000003E-2</v>
      </c>
    </row>
    <row r="247" spans="1:16">
      <c r="A247" s="3"/>
      <c r="B247" s="3"/>
      <c r="C247" s="9">
        <f t="shared" si="6"/>
        <v>44075</v>
      </c>
      <c r="D247" s="1">
        <v>6.6214337409795598E-2</v>
      </c>
      <c r="E247" s="1">
        <v>4.7210000000000001</v>
      </c>
      <c r="F247" s="1">
        <v>0.17</v>
      </c>
      <c r="I247" s="1">
        <v>0</v>
      </c>
      <c r="J247" s="1">
        <v>0</v>
      </c>
      <c r="K247" s="1">
        <v>2.2499999999999999E-2</v>
      </c>
      <c r="L247">
        <v>-0.01</v>
      </c>
      <c r="M247" s="3">
        <v>0.43</v>
      </c>
      <c r="N247">
        <v>0</v>
      </c>
      <c r="O247" s="75">
        <v>0.44</v>
      </c>
      <c r="P247" s="75">
        <v>3.5000000000000003E-2</v>
      </c>
    </row>
    <row r="248" spans="1:16">
      <c r="A248" s="3"/>
      <c r="B248" s="3"/>
      <c r="C248" s="9">
        <f t="shared" si="6"/>
        <v>44105</v>
      </c>
      <c r="D248" s="1">
        <v>6.6255842210815305E-2</v>
      </c>
      <c r="E248" s="1">
        <v>4.75</v>
      </c>
      <c r="F248" s="1">
        <v>0.17</v>
      </c>
      <c r="I248" s="1">
        <v>0</v>
      </c>
      <c r="J248" s="1">
        <v>0</v>
      </c>
      <c r="K248" s="1">
        <v>1.2500000000000001E-2</v>
      </c>
      <c r="L248">
        <v>-1.4999999999999999E-2</v>
      </c>
      <c r="M248" s="3">
        <v>0.43</v>
      </c>
      <c r="N248">
        <v>0</v>
      </c>
      <c r="O248" s="75">
        <v>0.45</v>
      </c>
      <c r="P248" s="75">
        <v>3.5000000000000003E-2</v>
      </c>
    </row>
    <row r="249" spans="1:16">
      <c r="A249" s="3"/>
      <c r="B249" s="3"/>
      <c r="C249" s="9">
        <f t="shared" si="6"/>
        <v>44136</v>
      </c>
      <c r="D249" s="1">
        <v>6.6298730505801803E-2</v>
      </c>
      <c r="E249" s="1">
        <v>4.8899999999999997</v>
      </c>
      <c r="F249" s="1">
        <v>0.17</v>
      </c>
      <c r="I249" s="1">
        <v>0</v>
      </c>
      <c r="J249" s="1">
        <v>0</v>
      </c>
      <c r="K249" s="1">
        <v>-0.02</v>
      </c>
      <c r="L249">
        <v>-0.02</v>
      </c>
      <c r="M249" s="3">
        <v>0.35</v>
      </c>
      <c r="N249">
        <v>0</v>
      </c>
      <c r="O249" s="75">
        <v>0.73</v>
      </c>
      <c r="P249" s="75">
        <v>0.1</v>
      </c>
    </row>
    <row r="250" spans="1:16">
      <c r="A250" s="3"/>
      <c r="B250" s="3"/>
      <c r="C250" s="9">
        <f t="shared" si="6"/>
        <v>44166</v>
      </c>
      <c r="D250" s="1">
        <v>6.6340235307981402E-2</v>
      </c>
      <c r="E250" s="1">
        <v>5.03</v>
      </c>
      <c r="F250" s="1">
        <v>0.17</v>
      </c>
      <c r="I250" s="1">
        <v>0</v>
      </c>
      <c r="J250" s="1">
        <v>0</v>
      </c>
      <c r="K250" s="1">
        <v>-4.2500000000000003E-2</v>
      </c>
      <c r="L250">
        <v>-2.5000000000000001E-2</v>
      </c>
      <c r="M250" s="3">
        <v>0.35</v>
      </c>
      <c r="N250">
        <v>0</v>
      </c>
      <c r="O250" s="75">
        <v>1.1399999999999999</v>
      </c>
      <c r="P250" s="75">
        <v>0.3</v>
      </c>
    </row>
    <row r="251" spans="1:16">
      <c r="A251" s="3"/>
      <c r="B251" s="3"/>
      <c r="C251" s="9">
        <f t="shared" si="6"/>
        <v>44197</v>
      </c>
      <c r="D251" s="1">
        <v>6.6383123604166996E-2</v>
      </c>
      <c r="E251" s="1">
        <v>5.1550000000000002</v>
      </c>
      <c r="F251" s="1">
        <v>0.17</v>
      </c>
      <c r="I251" s="1">
        <v>0</v>
      </c>
      <c r="J251" s="1">
        <v>0</v>
      </c>
      <c r="K251" s="1">
        <v>-4.4999999999999998E-2</v>
      </c>
      <c r="L251">
        <v>-2.5000000000000001E-2</v>
      </c>
      <c r="M251" s="3">
        <v>0.35</v>
      </c>
      <c r="N251">
        <v>0</v>
      </c>
      <c r="O251" s="75">
        <v>1.63</v>
      </c>
      <c r="P251" s="75">
        <v>0.5</v>
      </c>
    </row>
    <row r="252" spans="1:16">
      <c r="A252" s="3"/>
      <c r="B252" s="3"/>
      <c r="C252" s="9">
        <f t="shared" si="6"/>
        <v>44228</v>
      </c>
      <c r="D252" s="1">
        <v>6.6426011900961007E-2</v>
      </c>
      <c r="E252" s="1">
        <v>5.0369999999999999</v>
      </c>
      <c r="F252" s="1">
        <v>0.17</v>
      </c>
      <c r="I252" s="1">
        <v>0</v>
      </c>
      <c r="J252" s="1">
        <v>0</v>
      </c>
      <c r="K252" s="1">
        <v>-2.75E-2</v>
      </c>
      <c r="L252">
        <v>-2.5000000000000001E-2</v>
      </c>
      <c r="M252" s="3">
        <v>0.35</v>
      </c>
      <c r="N252">
        <v>0</v>
      </c>
      <c r="O252" s="75">
        <v>1.63</v>
      </c>
      <c r="P252" s="75">
        <v>0.5</v>
      </c>
    </row>
    <row r="253" spans="1:16">
      <c r="A253" s="3"/>
      <c r="B253" s="3"/>
      <c r="C253" s="9">
        <f t="shared" si="6"/>
        <v>44256</v>
      </c>
      <c r="D253" s="1">
        <v>6.6464749717944499E-2</v>
      </c>
      <c r="E253" s="1">
        <v>4.9039999999999999</v>
      </c>
      <c r="F253" s="1">
        <v>0.17</v>
      </c>
      <c r="I253" s="1">
        <v>0</v>
      </c>
      <c r="J253" s="1">
        <v>0</v>
      </c>
      <c r="K253" s="1">
        <v>-1.4999999999999999E-2</v>
      </c>
      <c r="L253">
        <v>-0.02</v>
      </c>
      <c r="M253" s="3">
        <v>0.35</v>
      </c>
      <c r="N253">
        <v>0</v>
      </c>
      <c r="O253" s="75">
        <v>0.72</v>
      </c>
      <c r="P253" s="75">
        <v>0.1</v>
      </c>
    </row>
    <row r="254" spans="1:16">
      <c r="A254" s="3"/>
      <c r="B254" s="3"/>
      <c r="C254" s="9">
        <f t="shared" si="6"/>
        <v>44287</v>
      </c>
      <c r="D254" s="1">
        <v>6.6507638015898402E-2</v>
      </c>
      <c r="E254" s="1">
        <v>4.6840000000000002</v>
      </c>
      <c r="F254" s="1">
        <v>0.17</v>
      </c>
      <c r="I254" s="1">
        <v>0</v>
      </c>
      <c r="J254" s="1">
        <v>0</v>
      </c>
      <c r="K254" s="1">
        <v>0.02</v>
      </c>
      <c r="L254">
        <v>-1.4999999999999999E-2</v>
      </c>
      <c r="M254" s="3">
        <v>0.43</v>
      </c>
      <c r="N254">
        <v>0</v>
      </c>
      <c r="O254" s="75">
        <v>0.48</v>
      </c>
      <c r="P254" s="75">
        <v>0.02</v>
      </c>
    </row>
    <row r="255" spans="1:16">
      <c r="A255" s="3"/>
      <c r="B255" s="3"/>
      <c r="C255" s="9">
        <f t="shared" si="6"/>
        <v>44317</v>
      </c>
      <c r="D255" s="1">
        <v>6.6549142820950397E-2</v>
      </c>
      <c r="E255" s="1">
        <v>4.6740000000000004</v>
      </c>
      <c r="F255" s="1">
        <v>0.17</v>
      </c>
      <c r="I255" s="1">
        <v>0</v>
      </c>
      <c r="J255" s="1">
        <v>0</v>
      </c>
      <c r="K255" s="1">
        <v>0.02</v>
      </c>
      <c r="L255">
        <v>-1.4999999999999999E-2</v>
      </c>
      <c r="M255" s="3">
        <v>0.43</v>
      </c>
      <c r="N255">
        <v>0</v>
      </c>
      <c r="O255" s="75">
        <v>0.42</v>
      </c>
      <c r="P255" s="75">
        <v>0.02</v>
      </c>
    </row>
    <row r="256" spans="1:16">
      <c r="A256" s="3"/>
      <c r="B256" s="3"/>
      <c r="C256" s="9">
        <f t="shared" si="6"/>
        <v>44348</v>
      </c>
      <c r="D256" s="1">
        <v>6.6592031120103395E-2</v>
      </c>
      <c r="E256" s="1">
        <v>4.71</v>
      </c>
      <c r="F256" s="1">
        <v>0.17</v>
      </c>
      <c r="I256" s="1">
        <v>0</v>
      </c>
      <c r="J256" s="1">
        <v>0</v>
      </c>
      <c r="K256" s="1">
        <v>2.5000000000000001E-2</v>
      </c>
      <c r="L256">
        <v>-1.4999999999999999E-2</v>
      </c>
      <c r="M256" s="3">
        <v>0.43</v>
      </c>
      <c r="N256">
        <v>0</v>
      </c>
      <c r="O256" s="75">
        <v>0.42</v>
      </c>
      <c r="P256" s="75">
        <v>3.5000000000000003E-2</v>
      </c>
    </row>
    <row r="257" spans="1:16">
      <c r="A257" s="3"/>
      <c r="B257" s="3"/>
      <c r="C257" s="9">
        <f t="shared" si="6"/>
        <v>44378</v>
      </c>
      <c r="D257" s="1">
        <v>6.6624026673619302E-2</v>
      </c>
      <c r="E257" s="1">
        <v>4.742</v>
      </c>
      <c r="F257" s="1">
        <v>0.17</v>
      </c>
      <c r="I257" s="1">
        <v>0</v>
      </c>
      <c r="J257" s="1">
        <v>0</v>
      </c>
      <c r="K257" s="1">
        <v>2.75E-2</v>
      </c>
      <c r="L257">
        <v>-0.01</v>
      </c>
      <c r="M257" s="3">
        <v>0.43</v>
      </c>
      <c r="N257">
        <v>0</v>
      </c>
      <c r="O257" s="75">
        <v>0.48</v>
      </c>
      <c r="P257" s="75">
        <v>3.5000000000000003E-2</v>
      </c>
    </row>
    <row r="258" spans="1:16">
      <c r="A258" s="3"/>
      <c r="B258" s="3"/>
      <c r="C258" s="9">
        <f t="shared" si="6"/>
        <v>44409</v>
      </c>
      <c r="D258" s="1">
        <v>6.6617783834686403E-2</v>
      </c>
      <c r="E258" s="1">
        <v>4.7910000000000004</v>
      </c>
      <c r="F258" s="1">
        <v>0.17</v>
      </c>
      <c r="I258" s="1">
        <v>0</v>
      </c>
      <c r="J258" s="1">
        <v>0</v>
      </c>
      <c r="K258" s="1">
        <v>0.03</v>
      </c>
      <c r="L258">
        <v>-0.01</v>
      </c>
      <c r="M258" s="3">
        <v>0.43</v>
      </c>
      <c r="N258">
        <v>0</v>
      </c>
      <c r="O258" s="75">
        <v>0.48</v>
      </c>
      <c r="P258" s="75">
        <v>3.5000000000000003E-2</v>
      </c>
    </row>
    <row r="259" spans="1:16">
      <c r="A259" s="3"/>
      <c r="B259" s="3"/>
      <c r="C259" s="9">
        <f t="shared" si="6"/>
        <v>44440</v>
      </c>
      <c r="D259" s="1">
        <v>6.6611540995766397E-2</v>
      </c>
      <c r="E259" s="1">
        <v>4.806</v>
      </c>
      <c r="F259" s="1">
        <v>0.17</v>
      </c>
      <c r="I259" s="1">
        <v>0</v>
      </c>
      <c r="J259" s="1">
        <v>0</v>
      </c>
      <c r="K259" s="1">
        <v>2.2499999999999999E-2</v>
      </c>
      <c r="L259">
        <v>-0.01</v>
      </c>
      <c r="M259" s="3">
        <v>0.43</v>
      </c>
      <c r="N259">
        <v>0</v>
      </c>
      <c r="O259" s="75">
        <v>0.44</v>
      </c>
      <c r="P259" s="75">
        <v>3.5000000000000003E-2</v>
      </c>
    </row>
    <row r="260" spans="1:16">
      <c r="A260" s="3"/>
      <c r="B260" s="3"/>
      <c r="C260" s="9">
        <f t="shared" si="6"/>
        <v>44470</v>
      </c>
      <c r="D260" s="1">
        <v>6.66054995387593E-2</v>
      </c>
      <c r="E260" s="1">
        <v>4.835</v>
      </c>
      <c r="F260" s="1">
        <v>0.17</v>
      </c>
      <c r="I260" s="1">
        <v>0</v>
      </c>
      <c r="J260" s="1">
        <v>0</v>
      </c>
      <c r="K260" s="1">
        <v>1.2500000000000001E-2</v>
      </c>
      <c r="L260">
        <v>-1.4999999999999999E-2</v>
      </c>
      <c r="M260" s="3">
        <v>0.43</v>
      </c>
      <c r="N260">
        <v>0</v>
      </c>
      <c r="O260" s="75">
        <v>0.45</v>
      </c>
      <c r="P260" s="75">
        <v>3.5000000000000003E-2</v>
      </c>
    </row>
    <row r="261" spans="1:16">
      <c r="A261" s="3"/>
      <c r="B261" s="3"/>
      <c r="C261" s="9">
        <f t="shared" si="6"/>
        <v>44501</v>
      </c>
      <c r="D261" s="1">
        <v>6.6599256699864606E-2</v>
      </c>
      <c r="E261" s="1">
        <v>4.9749999999999996</v>
      </c>
      <c r="F261" s="1">
        <v>0.17</v>
      </c>
      <c r="I261" s="1">
        <v>0</v>
      </c>
      <c r="J261" s="1">
        <v>0</v>
      </c>
      <c r="K261" s="1">
        <v>-0.02</v>
      </c>
      <c r="L261">
        <v>-0.02</v>
      </c>
      <c r="M261" s="3">
        <v>0</v>
      </c>
      <c r="N261">
        <v>0</v>
      </c>
      <c r="O261" s="75">
        <v>0.73</v>
      </c>
      <c r="P261" s="75">
        <v>0.1</v>
      </c>
    </row>
    <row r="262" spans="1:16">
      <c r="A262" s="3"/>
      <c r="B262" s="3"/>
      <c r="C262" s="9">
        <f t="shared" si="6"/>
        <v>44531</v>
      </c>
      <c r="D262" s="1">
        <v>6.6593215242881906E-2</v>
      </c>
      <c r="E262" s="1">
        <v>5.1150000000000002</v>
      </c>
      <c r="F262" s="1">
        <v>0.17</v>
      </c>
      <c r="I262" s="1">
        <v>0</v>
      </c>
      <c r="J262" s="1">
        <v>0</v>
      </c>
      <c r="K262" s="1">
        <v>-4.2500000000000003E-2</v>
      </c>
      <c r="L262">
        <v>-2.5000000000000001E-2</v>
      </c>
      <c r="M262" s="3">
        <v>0</v>
      </c>
      <c r="N262">
        <v>0</v>
      </c>
      <c r="O262" s="75">
        <v>1.1399999999999999</v>
      </c>
      <c r="P262" s="75">
        <v>0.3</v>
      </c>
    </row>
    <row r="263" spans="1:16">
      <c r="A263" s="3"/>
      <c r="B263" s="3"/>
      <c r="C263" s="9">
        <f t="shared" si="6"/>
        <v>44562</v>
      </c>
      <c r="D263" s="1">
        <v>6.6586972404012901E-2</v>
      </c>
      <c r="E263" s="1">
        <v>5.24</v>
      </c>
      <c r="F263" s="1">
        <v>0.17</v>
      </c>
      <c r="I263" s="1">
        <v>0</v>
      </c>
      <c r="J263" s="1">
        <v>0</v>
      </c>
      <c r="K263" s="1">
        <v>-4.4999999999999998E-2</v>
      </c>
      <c r="L263">
        <v>-2.5000000000000001E-2</v>
      </c>
      <c r="M263" s="3">
        <v>0</v>
      </c>
      <c r="N263">
        <v>0</v>
      </c>
      <c r="O263" s="75">
        <v>1.63</v>
      </c>
      <c r="P263" s="75">
        <v>0.5</v>
      </c>
    </row>
    <row r="264" spans="1:16">
      <c r="A264" s="3"/>
      <c r="B264" s="3"/>
      <c r="C264" s="9">
        <f t="shared" si="6"/>
        <v>44593</v>
      </c>
      <c r="D264" s="1">
        <v>6.6580729565156399E-2</v>
      </c>
      <c r="E264" s="1">
        <v>5.1219999999999999</v>
      </c>
      <c r="F264" s="1">
        <v>0.17</v>
      </c>
      <c r="I264" s="1">
        <v>0</v>
      </c>
      <c r="J264" s="1">
        <v>0</v>
      </c>
      <c r="K264" s="1">
        <v>-2.75E-2</v>
      </c>
      <c r="L264">
        <v>-2.5000000000000001E-2</v>
      </c>
      <c r="M264" s="3">
        <v>0</v>
      </c>
      <c r="N264">
        <v>0</v>
      </c>
      <c r="O264" s="75">
        <v>1.63</v>
      </c>
      <c r="P264" s="75">
        <v>0.5</v>
      </c>
    </row>
    <row r="265" spans="1:16">
      <c r="A265" s="3"/>
      <c r="B265" s="3"/>
      <c r="C265" s="9">
        <f t="shared" si="6"/>
        <v>44621</v>
      </c>
      <c r="D265" s="1">
        <v>6.6575090872007095E-2</v>
      </c>
      <c r="E265" s="1">
        <v>4.9889999999999999</v>
      </c>
      <c r="F265" s="1">
        <v>0.17</v>
      </c>
      <c r="I265" s="1">
        <v>0</v>
      </c>
      <c r="J265" s="1">
        <v>0</v>
      </c>
      <c r="K265" s="1">
        <v>-1.4999999999999999E-2</v>
      </c>
      <c r="L265">
        <v>-0.02</v>
      </c>
      <c r="M265" s="3">
        <v>0</v>
      </c>
      <c r="N265">
        <v>0</v>
      </c>
      <c r="O265" s="75">
        <v>0.72</v>
      </c>
      <c r="P265" s="75">
        <v>0.1</v>
      </c>
    </row>
    <row r="266" spans="1:16">
      <c r="A266" s="3"/>
      <c r="B266" s="3"/>
      <c r="C266" s="9">
        <f t="shared" si="6"/>
        <v>44652</v>
      </c>
      <c r="D266" s="1">
        <v>6.6568848033175407E-2</v>
      </c>
      <c r="E266" s="1">
        <v>4.7690000000000001</v>
      </c>
      <c r="F266" s="1">
        <v>0.17</v>
      </c>
      <c r="I266" s="1">
        <v>0</v>
      </c>
      <c r="J266" s="1">
        <v>0</v>
      </c>
      <c r="K266" s="1">
        <v>0.02</v>
      </c>
      <c r="L266">
        <v>-1.4999999999999999E-2</v>
      </c>
      <c r="M266" s="3">
        <v>0</v>
      </c>
      <c r="N266">
        <v>0</v>
      </c>
      <c r="O266" s="75">
        <v>0.48</v>
      </c>
      <c r="P266" s="75">
        <v>0.02</v>
      </c>
    </row>
    <row r="267" spans="1:16">
      <c r="A267" s="3"/>
      <c r="B267" s="3"/>
      <c r="C267" s="9">
        <f t="shared" si="6"/>
        <v>44682</v>
      </c>
      <c r="D267" s="1">
        <v>6.6562806576253603E-2</v>
      </c>
      <c r="E267" s="1">
        <v>4.7590000000000003</v>
      </c>
      <c r="F267" s="1">
        <v>0.17</v>
      </c>
      <c r="I267" s="1">
        <v>0</v>
      </c>
      <c r="J267" s="1">
        <v>0</v>
      </c>
      <c r="K267" s="1">
        <v>0.02</v>
      </c>
      <c r="L267">
        <v>-1.4999999999999999E-2</v>
      </c>
      <c r="M267" s="3">
        <v>0</v>
      </c>
      <c r="N267">
        <v>0</v>
      </c>
      <c r="O267" s="75">
        <v>0.42</v>
      </c>
      <c r="P267" s="75">
        <v>0.02</v>
      </c>
    </row>
    <row r="268" spans="1:16">
      <c r="A268" s="3"/>
      <c r="B268" s="3"/>
      <c r="C268" s="9">
        <f t="shared" si="6"/>
        <v>44713</v>
      </c>
      <c r="D268" s="1">
        <v>6.6556563737447699E-2</v>
      </c>
      <c r="E268" s="1">
        <v>4.7949999999999999</v>
      </c>
      <c r="F268" s="1">
        <v>0.17</v>
      </c>
      <c r="I268" s="1">
        <v>0</v>
      </c>
      <c r="J268" s="1">
        <v>0</v>
      </c>
      <c r="K268" s="1">
        <v>2.5000000000000001E-2</v>
      </c>
      <c r="L268">
        <v>-1.4999999999999999E-2</v>
      </c>
      <c r="M268" s="3">
        <v>0</v>
      </c>
      <c r="N268">
        <v>0</v>
      </c>
      <c r="O268" s="75">
        <v>0.42</v>
      </c>
      <c r="P268" s="75">
        <v>3.5000000000000003E-2</v>
      </c>
    </row>
    <row r="269" spans="1:16">
      <c r="A269" s="3"/>
      <c r="B269" s="3"/>
      <c r="C269" s="9">
        <f t="shared" si="6"/>
        <v>44743</v>
      </c>
      <c r="D269" s="1">
        <v>6.6550522280550195E-2</v>
      </c>
      <c r="E269" s="1">
        <v>4.827</v>
      </c>
      <c r="F269" s="1">
        <v>0.17</v>
      </c>
      <c r="I269" s="1">
        <v>0</v>
      </c>
      <c r="J269" s="1">
        <v>0</v>
      </c>
      <c r="K269" s="1">
        <v>2.75E-2</v>
      </c>
      <c r="L269">
        <v>-0.01</v>
      </c>
      <c r="M269" s="3">
        <v>0</v>
      </c>
      <c r="N269">
        <v>0</v>
      </c>
      <c r="O269" s="75">
        <v>0.48</v>
      </c>
      <c r="P269" s="75">
        <v>3.5000000000000003E-2</v>
      </c>
    </row>
    <row r="270" spans="1:16">
      <c r="A270" s="3"/>
      <c r="B270" s="3"/>
      <c r="C270" s="9">
        <f t="shared" si="6"/>
        <v>44774</v>
      </c>
      <c r="D270" s="1">
        <v>6.6544279441769702E-2</v>
      </c>
      <c r="E270" s="1">
        <v>4.8760000000000003</v>
      </c>
      <c r="F270" s="1">
        <v>0.17</v>
      </c>
      <c r="I270" s="1">
        <v>0</v>
      </c>
      <c r="J270" s="1">
        <v>0</v>
      </c>
      <c r="K270" s="1">
        <v>0.03</v>
      </c>
      <c r="L270">
        <v>-0.01</v>
      </c>
      <c r="M270" s="3">
        <v>0</v>
      </c>
      <c r="N270">
        <v>0</v>
      </c>
      <c r="O270" s="75">
        <v>0.48</v>
      </c>
      <c r="P270" s="75">
        <v>3.5000000000000003E-2</v>
      </c>
    </row>
    <row r="271" spans="1:16">
      <c r="A271" s="3"/>
      <c r="B271" s="3"/>
      <c r="C271" s="9">
        <f t="shared" si="6"/>
        <v>44805</v>
      </c>
      <c r="D271" s="1">
        <v>6.6538036603001102E-2</v>
      </c>
      <c r="E271" s="1">
        <v>4.891</v>
      </c>
      <c r="F271" s="1">
        <v>0.17</v>
      </c>
      <c r="I271" s="1">
        <v>0</v>
      </c>
      <c r="J271" s="1">
        <v>0</v>
      </c>
      <c r="K271" s="1">
        <v>2.2499999999999999E-2</v>
      </c>
      <c r="L271">
        <v>-0.01</v>
      </c>
      <c r="M271" s="3">
        <v>0</v>
      </c>
      <c r="N271">
        <v>0</v>
      </c>
      <c r="O271" s="75">
        <v>0.44</v>
      </c>
      <c r="P271" s="75">
        <v>3.5000000000000003E-2</v>
      </c>
    </row>
    <row r="272" spans="1:16">
      <c r="A272" s="3"/>
      <c r="B272" s="3"/>
      <c r="C272" s="9">
        <f t="shared" si="6"/>
        <v>44835</v>
      </c>
      <c r="D272" s="1">
        <v>6.6531995146141401E-2</v>
      </c>
      <c r="E272" s="1">
        <v>4.92</v>
      </c>
      <c r="F272" s="1">
        <v>0.17</v>
      </c>
      <c r="I272" s="1">
        <v>0</v>
      </c>
      <c r="J272" s="1">
        <v>0</v>
      </c>
      <c r="K272" s="1">
        <v>1.2500000000000001E-2</v>
      </c>
      <c r="L272">
        <v>-1.4999999999999999E-2</v>
      </c>
      <c r="M272" s="3">
        <v>0</v>
      </c>
      <c r="N272">
        <v>0</v>
      </c>
      <c r="O272" s="75">
        <v>0.45</v>
      </c>
      <c r="P272" s="75">
        <v>3.5000000000000003E-2</v>
      </c>
    </row>
    <row r="273" spans="1:16">
      <c r="A273" s="3"/>
      <c r="B273" s="3"/>
      <c r="C273" s="9">
        <f t="shared" si="6"/>
        <v>44866</v>
      </c>
      <c r="D273" s="1">
        <v>6.6525752307399003E-2</v>
      </c>
      <c r="E273" s="1">
        <v>5.0599999999999996</v>
      </c>
      <c r="F273" s="1">
        <v>0.17</v>
      </c>
      <c r="I273" s="1">
        <v>0</v>
      </c>
      <c r="J273" s="1">
        <v>0</v>
      </c>
      <c r="K273" s="1">
        <v>-0.02</v>
      </c>
      <c r="L273">
        <v>-0.02</v>
      </c>
      <c r="M273" s="3">
        <v>0</v>
      </c>
      <c r="N273">
        <v>0</v>
      </c>
      <c r="O273" s="75">
        <v>0.73</v>
      </c>
      <c r="P273" s="75">
        <v>0.1</v>
      </c>
    </row>
    <row r="274" spans="1:16">
      <c r="A274" s="3"/>
      <c r="B274" s="3"/>
      <c r="C274" s="9">
        <f t="shared" ref="C274:C337" si="7">NextMonth(C273)</f>
        <v>44896</v>
      </c>
      <c r="D274" s="1">
        <v>6.6519710850562797E-2</v>
      </c>
      <c r="E274" s="1">
        <v>5.2</v>
      </c>
      <c r="F274" s="1">
        <v>0.17</v>
      </c>
      <c r="I274" s="1">
        <v>0</v>
      </c>
      <c r="J274" s="1">
        <v>0</v>
      </c>
      <c r="K274" s="1">
        <v>-4.2500000000000003E-2</v>
      </c>
      <c r="L274">
        <v>-2.5000000000000001E-2</v>
      </c>
      <c r="M274" s="3">
        <v>0</v>
      </c>
      <c r="N274">
        <v>0</v>
      </c>
      <c r="O274" s="75">
        <v>1.1399999999999999</v>
      </c>
      <c r="P274" s="75">
        <v>0.3</v>
      </c>
    </row>
    <row r="275" spans="1:16">
      <c r="A275" s="3"/>
      <c r="B275" s="3"/>
      <c r="C275" s="9">
        <f t="shared" si="7"/>
        <v>44927</v>
      </c>
      <c r="D275" s="1">
        <v>6.6513468011846197E-2</v>
      </c>
      <c r="E275" s="1">
        <v>5.3250000000000002</v>
      </c>
      <c r="F275" s="1">
        <v>0.17</v>
      </c>
      <c r="K275" s="1">
        <v>-4.4999999999999998E-2</v>
      </c>
      <c r="L275">
        <v>-2.5000000000000001E-2</v>
      </c>
      <c r="M275" s="3">
        <v>0</v>
      </c>
      <c r="N275">
        <v>0</v>
      </c>
      <c r="O275" s="75">
        <v>1.63</v>
      </c>
      <c r="P275" s="75">
        <v>0.5</v>
      </c>
    </row>
    <row r="276" spans="1:16">
      <c r="A276" s="3"/>
      <c r="B276" s="3"/>
      <c r="C276" s="9">
        <f t="shared" si="7"/>
        <v>44958</v>
      </c>
      <c r="D276" s="1">
        <v>6.6507225173141601E-2</v>
      </c>
      <c r="E276" s="1">
        <v>5.2069999999999999</v>
      </c>
      <c r="F276" s="1">
        <v>0.17</v>
      </c>
      <c r="K276" s="1">
        <v>-2.75E-2</v>
      </c>
      <c r="L276">
        <v>-2.5000000000000001E-2</v>
      </c>
      <c r="M276" s="3">
        <v>0</v>
      </c>
      <c r="N276">
        <v>0</v>
      </c>
      <c r="O276" s="75">
        <v>1.63</v>
      </c>
      <c r="P276" s="75">
        <v>0.5</v>
      </c>
    </row>
    <row r="277" spans="1:16">
      <c r="A277" s="3"/>
      <c r="B277" s="3"/>
      <c r="C277" s="9">
        <f t="shared" si="7"/>
        <v>44986</v>
      </c>
      <c r="D277" s="1">
        <v>6.6501586480129507E-2</v>
      </c>
      <c r="E277" s="1">
        <v>5.0739999999999998</v>
      </c>
      <c r="F277" s="1">
        <v>0.17</v>
      </c>
      <c r="K277" s="1">
        <v>-1.4999999999999999E-2</v>
      </c>
      <c r="L277">
        <v>-0.02</v>
      </c>
      <c r="M277" s="3">
        <v>0</v>
      </c>
      <c r="N277">
        <v>0</v>
      </c>
      <c r="O277" s="75">
        <v>0.72</v>
      </c>
      <c r="P277" s="75">
        <v>0.1</v>
      </c>
    </row>
    <row r="278" spans="1:16">
      <c r="A278" s="3"/>
      <c r="B278" s="3"/>
      <c r="C278" s="9">
        <f t="shared" si="7"/>
        <v>45017</v>
      </c>
      <c r="D278" s="1">
        <v>6.6495343641449697E-2</v>
      </c>
      <c r="E278" s="1">
        <v>4.8540000000000001</v>
      </c>
      <c r="F278" s="1">
        <v>0.17</v>
      </c>
      <c r="K278" s="1">
        <v>0.02</v>
      </c>
      <c r="L278">
        <v>-1.4999999999999999E-2</v>
      </c>
      <c r="M278" s="3">
        <v>0</v>
      </c>
      <c r="N278">
        <v>0</v>
      </c>
      <c r="O278" s="75">
        <v>0.48</v>
      </c>
      <c r="P278" s="75">
        <v>0.02</v>
      </c>
    </row>
    <row r="279" spans="1:16">
      <c r="A279" s="3"/>
      <c r="B279" s="3"/>
      <c r="C279" s="9">
        <f t="shared" si="7"/>
        <v>45047</v>
      </c>
      <c r="D279" s="1">
        <v>6.64893021846749E-2</v>
      </c>
      <c r="E279" s="1">
        <v>4.8440000000000003</v>
      </c>
      <c r="F279" s="1">
        <v>0.17</v>
      </c>
      <c r="K279" s="1">
        <v>0.02</v>
      </c>
      <c r="L279">
        <v>-1.4999999999999999E-2</v>
      </c>
      <c r="M279" s="3">
        <v>0</v>
      </c>
      <c r="N279">
        <v>0</v>
      </c>
      <c r="O279" s="75">
        <v>0.42</v>
      </c>
      <c r="P279" s="75">
        <v>0.02</v>
      </c>
    </row>
    <row r="280" spans="1:16">
      <c r="A280" s="3"/>
      <c r="B280" s="3"/>
      <c r="C280" s="9">
        <f t="shared" si="7"/>
        <v>45078</v>
      </c>
      <c r="D280" s="1">
        <v>6.6483059346020806E-2</v>
      </c>
      <c r="E280" s="1">
        <v>4.88</v>
      </c>
      <c r="F280" s="1">
        <v>0.17</v>
      </c>
      <c r="K280" s="1">
        <v>2.5000000000000001E-2</v>
      </c>
      <c r="L280">
        <v>-1.4999999999999999E-2</v>
      </c>
      <c r="M280" s="3">
        <v>0</v>
      </c>
      <c r="N280">
        <v>0</v>
      </c>
      <c r="O280" s="75">
        <v>0.42</v>
      </c>
      <c r="P280" s="75">
        <v>3.5000000000000003E-2</v>
      </c>
    </row>
    <row r="281" spans="1:16">
      <c r="A281" s="3"/>
      <c r="B281" s="3"/>
      <c r="C281" s="9">
        <f t="shared" si="7"/>
        <v>45108</v>
      </c>
      <c r="D281" s="1">
        <v>6.6477017889270407E-2</v>
      </c>
      <c r="E281" s="1">
        <v>4.9119999999999999</v>
      </c>
      <c r="F281" s="1">
        <v>0.17</v>
      </c>
      <c r="K281" s="1">
        <v>2.75E-2</v>
      </c>
      <c r="L281">
        <v>-0.01</v>
      </c>
      <c r="M281" s="3">
        <v>0</v>
      </c>
      <c r="N281">
        <v>0</v>
      </c>
      <c r="O281" s="75">
        <v>0.48</v>
      </c>
      <c r="P281" s="75">
        <v>3.5000000000000003E-2</v>
      </c>
    </row>
    <row r="282" spans="1:16">
      <c r="A282" s="3"/>
      <c r="B282" s="3"/>
      <c r="C282" s="9">
        <f t="shared" si="7"/>
        <v>45139</v>
      </c>
      <c r="D282" s="1">
        <v>6.6470775050641695E-2</v>
      </c>
      <c r="E282" s="1">
        <v>4.9610000000000003</v>
      </c>
      <c r="F282" s="1">
        <v>0.17</v>
      </c>
      <c r="K282" s="1">
        <v>0.03</v>
      </c>
      <c r="L282">
        <v>-0.01</v>
      </c>
      <c r="M282" s="3">
        <v>0</v>
      </c>
      <c r="N282">
        <v>0</v>
      </c>
      <c r="O282" s="75">
        <v>0.48</v>
      </c>
      <c r="P282" s="75">
        <v>3.5000000000000003E-2</v>
      </c>
    </row>
    <row r="283" spans="1:16">
      <c r="A283" s="3"/>
      <c r="B283" s="3"/>
      <c r="C283" s="9">
        <f t="shared" si="7"/>
        <v>45170</v>
      </c>
      <c r="D283" s="1">
        <v>6.6464532212025404E-2</v>
      </c>
      <c r="E283" s="1">
        <v>4.976</v>
      </c>
      <c r="F283" s="1">
        <v>0.17</v>
      </c>
      <c r="K283" s="1">
        <v>2.2499999999999999E-2</v>
      </c>
      <c r="L283">
        <v>-0.01</v>
      </c>
      <c r="M283" s="3">
        <v>0</v>
      </c>
      <c r="N283">
        <v>0</v>
      </c>
      <c r="O283" s="75">
        <v>0.44</v>
      </c>
      <c r="P283" s="75">
        <v>3.5000000000000003E-2</v>
      </c>
    </row>
    <row r="284" spans="1:16">
      <c r="A284" s="3"/>
      <c r="B284" s="3"/>
      <c r="C284" s="9">
        <f t="shared" si="7"/>
        <v>45200</v>
      </c>
      <c r="D284" s="1">
        <v>6.6458490755312696E-2</v>
      </c>
      <c r="E284" s="1">
        <v>5.0049999999999999</v>
      </c>
      <c r="F284" s="1">
        <v>0.17</v>
      </c>
      <c r="K284" s="1">
        <v>1.2500000000000001E-2</v>
      </c>
      <c r="L284">
        <v>-1.4999999999999999E-2</v>
      </c>
      <c r="M284" s="3">
        <v>0</v>
      </c>
      <c r="N284">
        <v>0</v>
      </c>
      <c r="O284" s="75">
        <v>0.45</v>
      </c>
      <c r="P284" s="75">
        <v>3.5000000000000003E-2</v>
      </c>
    </row>
    <row r="285" spans="1:16">
      <c r="A285" s="3"/>
      <c r="B285" s="3"/>
      <c r="C285" s="9">
        <f t="shared" si="7"/>
        <v>45231</v>
      </c>
      <c r="D285" s="1">
        <v>6.6452247916722204E-2</v>
      </c>
      <c r="E285" s="1">
        <v>5.1449999999999996</v>
      </c>
      <c r="F285" s="1">
        <v>0.17</v>
      </c>
      <c r="K285" s="1">
        <v>-0.02</v>
      </c>
      <c r="L285">
        <v>0</v>
      </c>
      <c r="M285" s="3">
        <v>0</v>
      </c>
      <c r="N285">
        <v>0</v>
      </c>
      <c r="O285" s="75">
        <v>0.73</v>
      </c>
      <c r="P285" s="75">
        <v>0.1</v>
      </c>
    </row>
    <row r="286" spans="1:16">
      <c r="A286" s="3"/>
      <c r="B286" s="3"/>
      <c r="C286" s="9">
        <f t="shared" si="7"/>
        <v>45261</v>
      </c>
      <c r="D286" s="1">
        <v>6.6446206460034005E-2</v>
      </c>
      <c r="E286" s="1">
        <v>5.2850000000000001</v>
      </c>
      <c r="F286" s="1">
        <v>0.17</v>
      </c>
      <c r="K286" s="1">
        <v>-4.2500000000000003E-2</v>
      </c>
      <c r="L286">
        <v>0</v>
      </c>
      <c r="M286" s="3">
        <v>0</v>
      </c>
      <c r="N286">
        <v>0</v>
      </c>
      <c r="O286" s="75">
        <v>1.1399999999999999</v>
      </c>
      <c r="P286" s="75">
        <v>0.3</v>
      </c>
    </row>
    <row r="287" spans="1:16">
      <c r="A287" s="3"/>
      <c r="B287" s="3"/>
      <c r="C287" s="9">
        <f t="shared" si="7"/>
        <v>45292</v>
      </c>
      <c r="D287" s="1">
        <v>6.6439963621468798E-2</v>
      </c>
      <c r="E287" s="1">
        <v>5.41</v>
      </c>
      <c r="F287" s="1">
        <v>0.17</v>
      </c>
      <c r="K287" s="1">
        <v>-4.4999999999999998E-2</v>
      </c>
      <c r="L287">
        <v>0</v>
      </c>
      <c r="M287" s="3">
        <v>0</v>
      </c>
      <c r="N287">
        <v>0</v>
      </c>
      <c r="O287" s="75">
        <v>1.63</v>
      </c>
      <c r="P287" s="75">
        <v>0.5</v>
      </c>
    </row>
    <row r="288" spans="1:16">
      <c r="A288" s="3"/>
      <c r="B288" s="3"/>
      <c r="C288" s="9">
        <f t="shared" si="7"/>
        <v>45323</v>
      </c>
      <c r="D288" s="1">
        <v>6.64337207829164E-2</v>
      </c>
      <c r="E288" s="1">
        <v>5.2919999999999998</v>
      </c>
      <c r="F288" s="1">
        <v>0.17</v>
      </c>
      <c r="K288" s="1">
        <v>-2.75E-2</v>
      </c>
      <c r="L288">
        <v>0</v>
      </c>
      <c r="M288" s="3">
        <v>0</v>
      </c>
      <c r="N288">
        <v>0</v>
      </c>
      <c r="O288" s="75">
        <v>1.63</v>
      </c>
      <c r="P288" s="75">
        <v>0.5</v>
      </c>
    </row>
    <row r="289" spans="1:16">
      <c r="A289" s="3"/>
      <c r="B289" s="3"/>
      <c r="C289" s="9">
        <f t="shared" si="7"/>
        <v>45352</v>
      </c>
      <c r="D289" s="1">
        <v>6.64278807081531E-2</v>
      </c>
      <c r="E289" s="1">
        <v>5.1589999999999998</v>
      </c>
      <c r="F289" s="1">
        <v>0.17</v>
      </c>
      <c r="K289" s="1">
        <v>-1.4999999999999999E-2</v>
      </c>
      <c r="L289">
        <v>0</v>
      </c>
      <c r="M289" s="3">
        <v>0</v>
      </c>
      <c r="N289">
        <v>0</v>
      </c>
      <c r="O289" s="75">
        <v>0.72</v>
      </c>
      <c r="P289" s="75">
        <v>0.1</v>
      </c>
    </row>
    <row r="290" spans="1:16">
      <c r="A290" s="3"/>
      <c r="B290" s="3"/>
      <c r="C290" s="9">
        <f t="shared" si="7"/>
        <v>45383</v>
      </c>
      <c r="D290" s="1">
        <v>6.6421637869625599E-2</v>
      </c>
      <c r="E290" s="1">
        <v>4.9390000000000001</v>
      </c>
      <c r="F290" s="1">
        <v>0.17</v>
      </c>
      <c r="K290" s="1">
        <v>0.02</v>
      </c>
      <c r="L290">
        <v>0</v>
      </c>
      <c r="M290" s="3">
        <v>0</v>
      </c>
      <c r="N290">
        <v>0</v>
      </c>
      <c r="O290" s="75">
        <v>0.48</v>
      </c>
      <c r="P290" s="75">
        <v>0.02</v>
      </c>
    </row>
    <row r="291" spans="1:16">
      <c r="A291" s="3"/>
      <c r="B291" s="3"/>
      <c r="C291" s="9">
        <f t="shared" si="7"/>
        <v>45413</v>
      </c>
      <c r="D291" s="1">
        <v>6.6415596412998698E-2</v>
      </c>
      <c r="E291" s="1">
        <v>4.9290000000000003</v>
      </c>
      <c r="F291" s="1">
        <v>0.17</v>
      </c>
      <c r="K291" s="1">
        <v>0.02</v>
      </c>
      <c r="L291">
        <v>0</v>
      </c>
      <c r="M291" s="3">
        <v>0</v>
      </c>
      <c r="N291">
        <v>0</v>
      </c>
      <c r="O291" s="75">
        <v>0.42</v>
      </c>
      <c r="P291" s="75">
        <v>0.02</v>
      </c>
    </row>
    <row r="292" spans="1:16">
      <c r="A292" s="3"/>
      <c r="B292" s="3"/>
      <c r="C292" s="9">
        <f t="shared" si="7"/>
        <v>45444</v>
      </c>
      <c r="D292" s="1">
        <v>6.6409353574496996E-2</v>
      </c>
      <c r="E292" s="1">
        <v>4.9649999999999999</v>
      </c>
      <c r="F292" s="1">
        <v>0.17</v>
      </c>
      <c r="K292" s="1">
        <v>2.5000000000000001E-2</v>
      </c>
      <c r="L292">
        <v>0</v>
      </c>
      <c r="M292" s="3">
        <v>0</v>
      </c>
      <c r="N292">
        <v>0</v>
      </c>
      <c r="O292" s="75">
        <v>0.42</v>
      </c>
      <c r="P292" s="75">
        <v>3.5000000000000003E-2</v>
      </c>
    </row>
    <row r="293" spans="1:16">
      <c r="A293" s="3"/>
      <c r="B293" s="3"/>
      <c r="C293" s="9">
        <f t="shared" si="7"/>
        <v>45474</v>
      </c>
      <c r="D293" s="1">
        <v>6.6403312117894006E-2</v>
      </c>
      <c r="E293" s="1">
        <v>4.9969999999999999</v>
      </c>
      <c r="F293" s="1">
        <v>0.17</v>
      </c>
      <c r="K293" s="1">
        <v>2.75E-2</v>
      </c>
      <c r="L293">
        <v>0</v>
      </c>
      <c r="M293" s="3">
        <v>0</v>
      </c>
      <c r="N293">
        <v>0</v>
      </c>
      <c r="O293" s="75">
        <v>0.48</v>
      </c>
      <c r="P293" s="75">
        <v>3.5000000000000003E-2</v>
      </c>
    </row>
    <row r="294" spans="1:16">
      <c r="A294" s="3"/>
      <c r="B294" s="3"/>
      <c r="C294" s="9">
        <f t="shared" si="7"/>
        <v>45505</v>
      </c>
      <c r="D294" s="1">
        <v>6.6397069279417603E-2</v>
      </c>
      <c r="E294" s="1">
        <v>5.0460000000000003</v>
      </c>
      <c r="F294" s="1">
        <v>0.17</v>
      </c>
      <c r="K294" s="1">
        <v>0.03</v>
      </c>
      <c r="L294">
        <v>0</v>
      </c>
      <c r="M294" s="3">
        <v>0</v>
      </c>
      <c r="N294">
        <v>0</v>
      </c>
      <c r="O294" s="75">
        <v>0.48</v>
      </c>
      <c r="P294" s="75">
        <v>3.5000000000000003E-2</v>
      </c>
    </row>
    <row r="295" spans="1:16">
      <c r="A295" s="3"/>
      <c r="B295" s="3"/>
      <c r="C295" s="9">
        <f t="shared" si="7"/>
        <v>45536</v>
      </c>
      <c r="D295" s="1">
        <v>6.6390826440954107E-2</v>
      </c>
      <c r="E295" s="1">
        <v>5.0609999999999999</v>
      </c>
      <c r="F295" s="1">
        <v>0.17</v>
      </c>
      <c r="K295" s="1">
        <v>2.2499999999999999E-2</v>
      </c>
      <c r="L295">
        <v>0</v>
      </c>
      <c r="M295" s="3">
        <v>0</v>
      </c>
      <c r="N295">
        <v>0</v>
      </c>
      <c r="O295" s="75">
        <v>0.44</v>
      </c>
      <c r="P295" s="75">
        <v>3.5000000000000003E-2</v>
      </c>
    </row>
    <row r="296" spans="1:16">
      <c r="A296" s="3"/>
      <c r="B296" s="3"/>
      <c r="C296" s="9">
        <f t="shared" si="7"/>
        <v>45566</v>
      </c>
      <c r="D296" s="1">
        <v>6.6384784984388406E-2</v>
      </c>
      <c r="E296" s="1">
        <v>5.09</v>
      </c>
      <c r="F296" s="1">
        <v>0.17</v>
      </c>
      <c r="K296" s="1">
        <v>1.2500000000000001E-2</v>
      </c>
      <c r="L296">
        <v>0</v>
      </c>
      <c r="M296" s="3">
        <v>0</v>
      </c>
      <c r="N296">
        <v>0</v>
      </c>
      <c r="O296" s="75">
        <v>0.45</v>
      </c>
      <c r="P296" s="75">
        <v>3.5000000000000003E-2</v>
      </c>
    </row>
    <row r="297" spans="1:16">
      <c r="A297" s="3"/>
      <c r="B297" s="3"/>
      <c r="C297" s="9">
        <f t="shared" si="7"/>
        <v>45597</v>
      </c>
      <c r="D297" s="1">
        <v>6.6378542145950598E-2</v>
      </c>
      <c r="E297" s="1">
        <v>5.23</v>
      </c>
      <c r="F297" s="1">
        <v>0.17</v>
      </c>
      <c r="K297" s="1">
        <v>-0.02</v>
      </c>
      <c r="L297">
        <v>0</v>
      </c>
      <c r="M297" s="3">
        <v>0</v>
      </c>
      <c r="N297">
        <v>0</v>
      </c>
      <c r="O297" s="75">
        <v>0.73</v>
      </c>
      <c r="P297" s="75">
        <v>0.1</v>
      </c>
    </row>
    <row r="298" spans="1:16">
      <c r="A298" s="3"/>
      <c r="B298" s="3"/>
      <c r="C298" s="9">
        <f t="shared" si="7"/>
        <v>45627</v>
      </c>
      <c r="D298" s="1">
        <v>6.6372500689409406E-2</v>
      </c>
      <c r="E298" s="1">
        <v>5.37</v>
      </c>
      <c r="F298" s="1">
        <v>0.17</v>
      </c>
      <c r="K298" s="1">
        <v>-4.2500000000000003E-2</v>
      </c>
      <c r="L298">
        <v>0</v>
      </c>
      <c r="M298" s="3">
        <v>0</v>
      </c>
      <c r="N298">
        <v>0</v>
      </c>
      <c r="O298" s="75">
        <v>1.1399999999999999</v>
      </c>
      <c r="P298" s="75">
        <v>0.3</v>
      </c>
    </row>
    <row r="299" spans="1:16">
      <c r="A299" s="3"/>
      <c r="B299" s="3"/>
      <c r="C299" s="9">
        <f t="shared" si="7"/>
        <v>45658</v>
      </c>
      <c r="D299" s="1">
        <v>6.6366257850996896E-2</v>
      </c>
      <c r="K299" s="1">
        <v>-4.4999999999999998E-2</v>
      </c>
      <c r="L299">
        <v>0</v>
      </c>
      <c r="M299" s="3">
        <v>0</v>
      </c>
      <c r="N299">
        <v>0</v>
      </c>
      <c r="O299" s="75">
        <v>1.63</v>
      </c>
      <c r="P299" s="75">
        <v>0.5</v>
      </c>
    </row>
    <row r="300" spans="1:16">
      <c r="A300" s="3"/>
      <c r="B300" s="3"/>
      <c r="C300" s="9">
        <f t="shared" si="7"/>
        <v>45689</v>
      </c>
      <c r="D300" s="1">
        <v>6.6360015012596502E-2</v>
      </c>
      <c r="K300" s="1">
        <v>-2.75E-2</v>
      </c>
      <c r="L300">
        <v>0</v>
      </c>
      <c r="M300" s="3">
        <v>0</v>
      </c>
      <c r="N300">
        <v>0</v>
      </c>
      <c r="O300" s="75">
        <v>1.63</v>
      </c>
      <c r="P300" s="75">
        <v>0.5</v>
      </c>
    </row>
    <row r="301" spans="1:16">
      <c r="A301" s="3"/>
      <c r="B301" s="3"/>
      <c r="C301" s="9">
        <f t="shared" si="7"/>
        <v>45717</v>
      </c>
      <c r="D301" s="1">
        <v>6.6354376319859701E-2</v>
      </c>
      <c r="K301" s="1">
        <v>-1.4999999999999999E-2</v>
      </c>
      <c r="L301">
        <v>0</v>
      </c>
      <c r="M301" s="3">
        <v>0</v>
      </c>
      <c r="N301">
        <v>0</v>
      </c>
      <c r="O301" s="75">
        <v>0.72</v>
      </c>
      <c r="P301" s="75">
        <v>0.1</v>
      </c>
    </row>
    <row r="302" spans="1:16">
      <c r="A302" s="3"/>
      <c r="B302" s="3"/>
      <c r="C302" s="9">
        <f t="shared" si="7"/>
        <v>45748</v>
      </c>
      <c r="D302" s="1">
        <v>6.6348133481484203E-2</v>
      </c>
      <c r="K302" s="1">
        <v>0.02</v>
      </c>
      <c r="L302">
        <v>0</v>
      </c>
      <c r="M302" s="3">
        <v>0</v>
      </c>
      <c r="N302">
        <v>0</v>
      </c>
      <c r="O302" s="75">
        <v>0.48</v>
      </c>
      <c r="P302" s="75">
        <v>0.02</v>
      </c>
    </row>
    <row r="303" spans="1:16">
      <c r="A303" s="3"/>
      <c r="B303" s="3"/>
      <c r="C303" s="9">
        <f t="shared" si="7"/>
        <v>45778</v>
      </c>
      <c r="D303" s="1">
        <v>6.6342092025004198E-2</v>
      </c>
      <c r="K303" s="1">
        <v>0.02</v>
      </c>
      <c r="L303">
        <v>0</v>
      </c>
      <c r="M303" s="3">
        <v>0</v>
      </c>
      <c r="N303">
        <v>0</v>
      </c>
      <c r="O303" s="75">
        <v>0.42</v>
      </c>
      <c r="P303" s="75">
        <v>0.02</v>
      </c>
    </row>
    <row r="304" spans="1:16">
      <c r="A304" s="3"/>
      <c r="B304" s="3"/>
      <c r="C304" s="9">
        <f t="shared" si="7"/>
        <v>45809</v>
      </c>
      <c r="D304" s="1">
        <v>6.6335849186654403E-2</v>
      </c>
      <c r="K304" s="1">
        <v>2.5000000000000001E-2</v>
      </c>
      <c r="L304">
        <v>0</v>
      </c>
      <c r="M304" s="3">
        <v>0</v>
      </c>
      <c r="N304">
        <v>0</v>
      </c>
      <c r="O304" s="75">
        <v>0.42</v>
      </c>
      <c r="P304" s="75">
        <v>3.5000000000000003E-2</v>
      </c>
    </row>
    <row r="305" spans="1:16">
      <c r="A305" s="3"/>
      <c r="B305" s="3"/>
      <c r="C305" s="9">
        <f t="shared" si="7"/>
        <v>45839</v>
      </c>
      <c r="D305" s="1">
        <v>6.6329807730198795E-2</v>
      </c>
      <c r="K305" s="1">
        <v>2.75E-2</v>
      </c>
      <c r="L305">
        <v>0</v>
      </c>
      <c r="M305" s="3">
        <v>0</v>
      </c>
      <c r="N305">
        <v>0</v>
      </c>
      <c r="O305" s="75">
        <v>0.48</v>
      </c>
      <c r="P305" s="75">
        <v>3.5000000000000003E-2</v>
      </c>
    </row>
    <row r="306" spans="1:16">
      <c r="A306" s="3"/>
      <c r="B306" s="3"/>
      <c r="C306" s="9">
        <f t="shared" si="7"/>
        <v>45870</v>
      </c>
      <c r="D306" s="1">
        <v>6.6323564891874298E-2</v>
      </c>
      <c r="K306" s="1">
        <v>0.03</v>
      </c>
      <c r="L306">
        <v>0</v>
      </c>
      <c r="M306" s="3">
        <v>0</v>
      </c>
      <c r="N306">
        <v>0</v>
      </c>
      <c r="O306" s="75">
        <v>0.48</v>
      </c>
      <c r="P306" s="75">
        <v>3.5000000000000003E-2</v>
      </c>
    </row>
    <row r="307" spans="1:16">
      <c r="A307" s="3"/>
      <c r="B307" s="3"/>
      <c r="C307" s="9">
        <f t="shared" si="7"/>
        <v>45901</v>
      </c>
      <c r="D307" s="1">
        <v>6.6317322053562708E-2</v>
      </c>
      <c r="K307" s="1">
        <v>2.2499999999999999E-2</v>
      </c>
      <c r="L307">
        <v>0</v>
      </c>
      <c r="M307" s="3">
        <v>0</v>
      </c>
      <c r="N307">
        <v>0</v>
      </c>
      <c r="O307" s="75">
        <v>0.44</v>
      </c>
      <c r="P307" s="75">
        <v>3.5000000000000003E-2</v>
      </c>
    </row>
    <row r="308" spans="1:16">
      <c r="A308" s="3"/>
      <c r="B308" s="3"/>
      <c r="C308" s="9">
        <f t="shared" si="7"/>
        <v>45931</v>
      </c>
      <c r="D308" s="1">
        <v>6.6311280597144001E-2</v>
      </c>
      <c r="K308" s="1">
        <v>1.2500000000000001E-2</v>
      </c>
      <c r="L308">
        <v>0</v>
      </c>
      <c r="M308" s="3">
        <v>0</v>
      </c>
      <c r="N308">
        <v>0</v>
      </c>
      <c r="O308" s="75">
        <v>0.45</v>
      </c>
      <c r="P308" s="75">
        <v>3.5000000000000003E-2</v>
      </c>
    </row>
    <row r="309" spans="1:16">
      <c r="A309" s="3"/>
      <c r="B309" s="3"/>
      <c r="C309" s="9">
        <f t="shared" si="7"/>
        <v>45962</v>
      </c>
      <c r="D309" s="1">
        <v>6.6305037758858099E-2</v>
      </c>
      <c r="K309" s="1">
        <v>-0.02</v>
      </c>
      <c r="L309">
        <v>0</v>
      </c>
      <c r="M309" s="3">
        <v>0</v>
      </c>
      <c r="N309">
        <v>0</v>
      </c>
      <c r="O309" s="75">
        <v>0.73</v>
      </c>
      <c r="P309" s="75">
        <v>0.1</v>
      </c>
    </row>
    <row r="310" spans="1:16">
      <c r="A310" s="3"/>
      <c r="B310" s="3"/>
      <c r="C310" s="9">
        <f t="shared" si="7"/>
        <v>45992</v>
      </c>
      <c r="D310" s="1">
        <v>6.6298996302464303E-2</v>
      </c>
      <c r="K310" s="1">
        <v>-4.2500000000000003E-2</v>
      </c>
      <c r="L310">
        <v>0</v>
      </c>
      <c r="M310" s="3">
        <v>0</v>
      </c>
      <c r="N310">
        <v>0</v>
      </c>
      <c r="O310" s="75">
        <v>1.1399999999999999</v>
      </c>
      <c r="P310" s="75">
        <v>0.3</v>
      </c>
    </row>
    <row r="311" spans="1:16">
      <c r="A311" s="3"/>
      <c r="B311" s="3"/>
      <c r="C311" s="9">
        <f t="shared" si="7"/>
        <v>46023</v>
      </c>
      <c r="D311" s="1">
        <v>6.6292753464203297E-2</v>
      </c>
      <c r="K311" s="1">
        <v>-4.4999999999999998E-2</v>
      </c>
      <c r="L311">
        <v>0</v>
      </c>
      <c r="M311" s="3">
        <v>0</v>
      </c>
      <c r="N311">
        <v>0</v>
      </c>
      <c r="O311" s="75">
        <v>1.63</v>
      </c>
      <c r="P311" s="75">
        <v>0.5</v>
      </c>
    </row>
    <row r="312" spans="1:16">
      <c r="A312" s="3"/>
      <c r="B312" s="3"/>
      <c r="C312" s="9">
        <f t="shared" si="7"/>
        <v>46054</v>
      </c>
      <c r="D312" s="1">
        <v>6.62865106259556E-2</v>
      </c>
      <c r="K312" s="1">
        <v>-2.75E-2</v>
      </c>
      <c r="L312">
        <v>0</v>
      </c>
      <c r="M312" s="3">
        <v>0</v>
      </c>
      <c r="N312">
        <v>0</v>
      </c>
      <c r="O312" s="75">
        <v>1.63</v>
      </c>
      <c r="P312" s="75">
        <v>0.5</v>
      </c>
    </row>
    <row r="313" spans="1:16">
      <c r="A313" s="3"/>
      <c r="B313" s="3"/>
      <c r="C313" s="9">
        <f t="shared" si="7"/>
        <v>46082</v>
      </c>
      <c r="D313" s="1">
        <v>6.6280871933355606E-2</v>
      </c>
      <c r="K313" s="1">
        <v>-1.4999999999999999E-2</v>
      </c>
      <c r="L313">
        <v>0</v>
      </c>
      <c r="M313" s="3">
        <v>0</v>
      </c>
      <c r="N313">
        <v>0</v>
      </c>
      <c r="O313" s="75">
        <v>0.72</v>
      </c>
      <c r="P313" s="75">
        <v>0.1</v>
      </c>
    </row>
    <row r="314" spans="1:16">
      <c r="A314" s="3"/>
      <c r="B314" s="3"/>
      <c r="C314" s="9">
        <f t="shared" si="7"/>
        <v>46113</v>
      </c>
      <c r="D314" s="1">
        <v>6.6274629095132404E-2</v>
      </c>
      <c r="K314" s="1">
        <v>0.02</v>
      </c>
      <c r="L314">
        <v>0</v>
      </c>
      <c r="M314" s="3">
        <v>0</v>
      </c>
      <c r="N314">
        <v>0</v>
      </c>
      <c r="O314" s="75">
        <v>0.48</v>
      </c>
      <c r="P314" s="75">
        <v>0.02</v>
      </c>
    </row>
    <row r="315" spans="1:16">
      <c r="A315" s="3"/>
      <c r="B315" s="3"/>
      <c r="C315" s="9">
        <f t="shared" si="7"/>
        <v>46143</v>
      </c>
      <c r="D315" s="1">
        <v>6.6268587638799406E-2</v>
      </c>
      <c r="K315" s="1">
        <v>0.02</v>
      </c>
      <c r="L315">
        <v>0</v>
      </c>
      <c r="M315" s="3">
        <v>0</v>
      </c>
      <c r="N315">
        <v>0</v>
      </c>
      <c r="O315" s="75">
        <v>0.42</v>
      </c>
      <c r="P315" s="75">
        <v>0.02</v>
      </c>
    </row>
    <row r="316" spans="1:16">
      <c r="A316" s="3"/>
      <c r="B316" s="3"/>
      <c r="C316" s="9">
        <f t="shared" si="7"/>
        <v>46174</v>
      </c>
      <c r="D316" s="1">
        <v>6.6262344800601405E-2</v>
      </c>
      <c r="K316" s="1">
        <v>2.5000000000000001E-2</v>
      </c>
      <c r="L316">
        <v>0</v>
      </c>
      <c r="M316" s="3">
        <v>0</v>
      </c>
      <c r="N316">
        <v>0</v>
      </c>
      <c r="O316" s="75">
        <v>0.42</v>
      </c>
      <c r="P316" s="75">
        <v>3.5000000000000003E-2</v>
      </c>
    </row>
    <row r="317" spans="1:16">
      <c r="A317" s="3"/>
      <c r="B317" s="3"/>
      <c r="C317" s="9">
        <f t="shared" si="7"/>
        <v>46204</v>
      </c>
      <c r="D317" s="1">
        <v>6.6256303344293305E-2</v>
      </c>
      <c r="K317" s="1">
        <v>2.75E-2</v>
      </c>
      <c r="L317">
        <v>0</v>
      </c>
      <c r="M317" s="3">
        <v>0</v>
      </c>
      <c r="N317">
        <v>0</v>
      </c>
      <c r="O317" s="75">
        <v>0.48</v>
      </c>
      <c r="P317" s="75">
        <v>3.5000000000000003E-2</v>
      </c>
    </row>
    <row r="318" spans="1:16">
      <c r="A318" s="3"/>
      <c r="B318" s="3"/>
      <c r="C318" s="9">
        <f t="shared" si="7"/>
        <v>46235</v>
      </c>
      <c r="D318" s="1">
        <v>6.6250060506120298E-2</v>
      </c>
      <c r="K318" s="1">
        <v>0.03</v>
      </c>
      <c r="L318">
        <v>0</v>
      </c>
      <c r="M318" s="3">
        <v>0</v>
      </c>
      <c r="N318">
        <v>0</v>
      </c>
      <c r="O318" s="75">
        <v>0.48</v>
      </c>
      <c r="P318" s="75">
        <v>3.5000000000000003E-2</v>
      </c>
    </row>
    <row r="319" spans="1:16">
      <c r="A319" s="3"/>
      <c r="B319" s="3"/>
      <c r="C319" s="9">
        <f t="shared" si="7"/>
        <v>46266</v>
      </c>
      <c r="D319" s="1">
        <v>6.6243817667961002E-2</v>
      </c>
      <c r="K319" s="1">
        <v>2.2499999999999999E-2</v>
      </c>
      <c r="L319">
        <v>0</v>
      </c>
      <c r="M319" s="3">
        <v>0</v>
      </c>
      <c r="N319">
        <v>0</v>
      </c>
      <c r="O319" s="75">
        <v>0.44</v>
      </c>
      <c r="P319" s="75">
        <v>3.5000000000000003E-2</v>
      </c>
    </row>
    <row r="320" spans="1:16">
      <c r="A320" s="3"/>
      <c r="B320" s="3"/>
      <c r="C320" s="9">
        <f t="shared" si="7"/>
        <v>46296</v>
      </c>
      <c r="D320" s="1">
        <v>6.6237776211689206E-2</v>
      </c>
      <c r="K320" s="1">
        <v>1.2500000000000001E-2</v>
      </c>
      <c r="L320">
        <v>0</v>
      </c>
      <c r="M320" s="3">
        <v>0</v>
      </c>
      <c r="N320">
        <v>0</v>
      </c>
      <c r="O320" s="75">
        <v>0.45</v>
      </c>
      <c r="P320" s="75">
        <v>3.5000000000000003E-2</v>
      </c>
    </row>
    <row r="321" spans="1:16">
      <c r="A321" s="3"/>
      <c r="B321" s="3"/>
      <c r="C321" s="9">
        <f t="shared" si="7"/>
        <v>46327</v>
      </c>
      <c r="D321" s="1">
        <v>6.6231533373555196E-2</v>
      </c>
      <c r="K321" s="1">
        <v>-0.02</v>
      </c>
      <c r="L321">
        <v>0</v>
      </c>
      <c r="M321" s="3">
        <v>0</v>
      </c>
      <c r="N321">
        <v>0</v>
      </c>
      <c r="O321" s="75">
        <v>0.73</v>
      </c>
      <c r="P321" s="75">
        <v>0.1</v>
      </c>
    </row>
    <row r="322" spans="1:16">
      <c r="A322" s="3"/>
      <c r="B322" s="3"/>
      <c r="C322" s="9">
        <f t="shared" si="7"/>
        <v>46357</v>
      </c>
      <c r="D322" s="1">
        <v>6.6225491917308907E-2</v>
      </c>
      <c r="K322" s="1">
        <v>-4.2500000000000003E-2</v>
      </c>
      <c r="L322">
        <v>0</v>
      </c>
      <c r="M322" s="3">
        <v>0</v>
      </c>
      <c r="N322">
        <v>0</v>
      </c>
      <c r="O322" s="75">
        <v>1.1399999999999999</v>
      </c>
      <c r="P322" s="75">
        <v>0.3</v>
      </c>
    </row>
    <row r="323" spans="1:16">
      <c r="A323" s="3"/>
      <c r="B323" s="3"/>
      <c r="C323" s="9">
        <f t="shared" si="7"/>
        <v>46388</v>
      </c>
      <c r="D323" s="1">
        <v>6.6219249079199696E-2</v>
      </c>
      <c r="K323" s="1">
        <v>-4.4999999999999998E-2</v>
      </c>
      <c r="L323">
        <v>0</v>
      </c>
      <c r="M323" s="3">
        <v>0</v>
      </c>
      <c r="N323">
        <v>0</v>
      </c>
      <c r="O323" s="75">
        <v>1.63</v>
      </c>
      <c r="P323" s="75">
        <v>0.5</v>
      </c>
    </row>
    <row r="324" spans="1:16">
      <c r="A324" s="3"/>
      <c r="B324" s="3"/>
      <c r="C324" s="9">
        <f t="shared" si="7"/>
        <v>46419</v>
      </c>
      <c r="D324" s="1">
        <v>6.6213006241103906E-2</v>
      </c>
      <c r="K324" s="1">
        <v>-2.75E-2</v>
      </c>
      <c r="L324">
        <v>0</v>
      </c>
      <c r="M324" s="3">
        <v>0</v>
      </c>
      <c r="N324">
        <v>0</v>
      </c>
      <c r="O324" s="75">
        <v>1.63</v>
      </c>
      <c r="P324" s="75">
        <v>0.5</v>
      </c>
    </row>
    <row r="325" spans="1:16">
      <c r="A325" s="3"/>
      <c r="B325" s="3"/>
      <c r="C325" s="9">
        <f t="shared" si="7"/>
        <v>46447</v>
      </c>
      <c r="D325" s="1">
        <v>6.6207367548641205E-2</v>
      </c>
      <c r="K325" s="1">
        <v>-1.4999999999999999E-2</v>
      </c>
      <c r="L325">
        <v>0</v>
      </c>
      <c r="M325" s="3">
        <v>0</v>
      </c>
      <c r="N325">
        <v>0</v>
      </c>
      <c r="O325" s="75">
        <v>0.72</v>
      </c>
      <c r="P325" s="75">
        <v>0.1</v>
      </c>
    </row>
    <row r="326" spans="1:16">
      <c r="A326" s="3"/>
      <c r="B326" s="3"/>
      <c r="C326" s="9">
        <f t="shared" si="7"/>
        <v>46478</v>
      </c>
      <c r="D326" s="1">
        <v>6.6201124710570297E-2</v>
      </c>
      <c r="K326" s="1">
        <v>0.02</v>
      </c>
      <c r="L326">
        <v>0</v>
      </c>
      <c r="M326" s="3">
        <v>0</v>
      </c>
      <c r="N326">
        <v>0</v>
      </c>
      <c r="O326" s="75">
        <v>0.48</v>
      </c>
      <c r="P326" s="75">
        <v>0.02</v>
      </c>
    </row>
    <row r="327" spans="1:16">
      <c r="A327" s="3"/>
      <c r="B327" s="3"/>
      <c r="C327" s="9">
        <f t="shared" si="7"/>
        <v>46508</v>
      </c>
      <c r="D327" s="1">
        <v>6.6195083254383807E-2</v>
      </c>
      <c r="K327" s="1">
        <v>0.02</v>
      </c>
      <c r="L327">
        <v>0</v>
      </c>
      <c r="M327" s="3">
        <v>0</v>
      </c>
      <c r="N327">
        <v>0</v>
      </c>
      <c r="O327" s="75">
        <v>0.42</v>
      </c>
      <c r="P327" s="75">
        <v>0.02</v>
      </c>
    </row>
    <row r="328" spans="1:16">
      <c r="A328" s="3"/>
      <c r="B328" s="3"/>
      <c r="C328" s="9">
        <f t="shared" si="7"/>
        <v>46539</v>
      </c>
      <c r="D328" s="1">
        <v>6.6188840416338199E-2</v>
      </c>
      <c r="K328" s="1">
        <v>2.5000000000000001E-2</v>
      </c>
      <c r="L328">
        <v>0</v>
      </c>
      <c r="M328" s="3">
        <v>0</v>
      </c>
      <c r="N328">
        <v>0</v>
      </c>
      <c r="O328" s="75">
        <v>0.42</v>
      </c>
      <c r="P328" s="75">
        <v>3.5000000000000003E-2</v>
      </c>
    </row>
    <row r="329" spans="1:16">
      <c r="A329" s="3"/>
      <c r="B329" s="3"/>
      <c r="C329" s="9">
        <f t="shared" si="7"/>
        <v>46569</v>
      </c>
      <c r="D329" s="1">
        <v>6.6182798960177106E-2</v>
      </c>
      <c r="K329" s="1">
        <v>2.75E-2</v>
      </c>
      <c r="L329">
        <v>0</v>
      </c>
      <c r="M329" s="3">
        <v>0</v>
      </c>
      <c r="N329">
        <v>0</v>
      </c>
      <c r="O329" s="75">
        <v>0.48</v>
      </c>
      <c r="P329" s="75">
        <v>3.5000000000000003E-2</v>
      </c>
    </row>
    <row r="330" spans="1:16">
      <c r="A330" s="3"/>
      <c r="B330" s="3"/>
      <c r="C330" s="9">
        <f t="shared" si="7"/>
        <v>46600</v>
      </c>
      <c r="D330" s="1">
        <v>6.6176556122156296E-2</v>
      </c>
      <c r="K330" s="1">
        <v>0.03</v>
      </c>
      <c r="L330">
        <v>0</v>
      </c>
      <c r="M330" s="3">
        <v>0</v>
      </c>
      <c r="N330">
        <v>0</v>
      </c>
      <c r="O330" s="75">
        <v>0.48</v>
      </c>
      <c r="P330" s="75">
        <v>3.5000000000000003E-2</v>
      </c>
    </row>
    <row r="331" spans="1:16">
      <c r="A331" s="3"/>
      <c r="B331" s="3"/>
      <c r="C331" s="9">
        <f t="shared" si="7"/>
        <v>46631</v>
      </c>
      <c r="D331" s="1">
        <v>6.6170313284148907E-2</v>
      </c>
      <c r="K331" s="1">
        <v>2.2499999999999999E-2</v>
      </c>
      <c r="L331">
        <v>0</v>
      </c>
      <c r="M331" s="3">
        <v>0</v>
      </c>
      <c r="N331">
        <v>0</v>
      </c>
      <c r="O331" s="75">
        <v>0.44</v>
      </c>
      <c r="P331" s="75">
        <v>3.5000000000000003E-2</v>
      </c>
    </row>
    <row r="332" spans="1:16">
      <c r="A332" s="3"/>
      <c r="B332" s="3"/>
      <c r="C332" s="9">
        <f t="shared" si="7"/>
        <v>46661</v>
      </c>
      <c r="D332" s="1">
        <v>6.6164271828025104E-2</v>
      </c>
      <c r="K332" s="1">
        <v>1.2500000000000001E-2</v>
      </c>
      <c r="L332">
        <v>0</v>
      </c>
      <c r="M332" s="3">
        <v>0</v>
      </c>
      <c r="N332">
        <v>0</v>
      </c>
      <c r="O332" s="75">
        <v>0.45</v>
      </c>
      <c r="P332" s="75">
        <v>3.5000000000000003E-2</v>
      </c>
    </row>
    <row r="333" spans="1:16">
      <c r="A333" s="3"/>
      <c r="B333" s="3"/>
      <c r="C333" s="9">
        <f t="shared" si="7"/>
        <v>46692</v>
      </c>
      <c r="D333" s="1">
        <v>6.61580289900425E-2</v>
      </c>
      <c r="K333" s="1">
        <v>-0.02</v>
      </c>
      <c r="L333">
        <v>0</v>
      </c>
      <c r="M333" s="3">
        <v>0</v>
      </c>
      <c r="N333">
        <v>0</v>
      </c>
      <c r="O333" s="75">
        <v>0.73</v>
      </c>
      <c r="P333" s="75">
        <v>0.1</v>
      </c>
    </row>
    <row r="334" spans="1:16">
      <c r="A334" s="3"/>
      <c r="B334" s="3"/>
      <c r="C334" s="9">
        <f t="shared" si="7"/>
        <v>46722</v>
      </c>
      <c r="D334" s="1">
        <v>6.6151987533943107E-2</v>
      </c>
      <c r="K334" s="1">
        <v>-4.2500000000000003E-2</v>
      </c>
      <c r="L334">
        <v>0</v>
      </c>
      <c r="M334" s="3">
        <v>0</v>
      </c>
      <c r="N334">
        <v>0</v>
      </c>
      <c r="O334" s="75">
        <v>1.1399999999999999</v>
      </c>
      <c r="P334" s="75">
        <v>0.3</v>
      </c>
    </row>
    <row r="335" spans="1:16">
      <c r="A335" s="3"/>
      <c r="B335" s="3"/>
      <c r="C335" s="9">
        <f t="shared" si="7"/>
        <v>46753</v>
      </c>
      <c r="D335" s="1">
        <v>6.61457446959859E-2</v>
      </c>
      <c r="K335" s="1">
        <v>-4.4999999999999998E-2</v>
      </c>
      <c r="L335">
        <v>0</v>
      </c>
      <c r="M335" s="3">
        <v>0</v>
      </c>
      <c r="N335">
        <v>0</v>
      </c>
      <c r="O335" s="75">
        <v>1.63</v>
      </c>
      <c r="P335" s="75">
        <v>0.5</v>
      </c>
    </row>
    <row r="336" spans="1:16">
      <c r="A336" s="3"/>
      <c r="B336" s="3"/>
      <c r="C336" s="9">
        <f t="shared" si="7"/>
        <v>46784</v>
      </c>
      <c r="D336" s="1">
        <v>6.6139501858042404E-2</v>
      </c>
      <c r="K336" s="1">
        <v>-2.75E-2</v>
      </c>
      <c r="L336">
        <v>0</v>
      </c>
      <c r="M336" s="3">
        <v>0</v>
      </c>
      <c r="N336">
        <v>0</v>
      </c>
      <c r="O336" s="75">
        <v>1.63</v>
      </c>
      <c r="P336" s="75">
        <v>0.5</v>
      </c>
    </row>
    <row r="337" spans="1:16">
      <c r="A337" s="3"/>
      <c r="B337" s="3"/>
      <c r="C337" s="9">
        <f t="shared" si="7"/>
        <v>46813</v>
      </c>
      <c r="D337" s="1">
        <v>6.6133661783848399E-2</v>
      </c>
      <c r="K337" s="1">
        <v>-1.4999999999999999E-2</v>
      </c>
      <c r="L337">
        <v>0</v>
      </c>
      <c r="M337" s="3">
        <v>0</v>
      </c>
      <c r="N337">
        <v>0</v>
      </c>
      <c r="O337" s="75">
        <v>0.72</v>
      </c>
      <c r="P337" s="75">
        <v>0.1</v>
      </c>
    </row>
    <row r="338" spans="1:16">
      <c r="A338" s="3"/>
      <c r="B338" s="3"/>
      <c r="C338" s="9">
        <f t="shared" ref="C338:C377" si="8">NextMonth(C337)</f>
        <v>46844</v>
      </c>
      <c r="D338" s="1">
        <v>6.61274189459298E-2</v>
      </c>
      <c r="K338" s="1">
        <v>0.02</v>
      </c>
      <c r="L338">
        <v>0</v>
      </c>
      <c r="M338" s="3">
        <v>0</v>
      </c>
      <c r="N338">
        <v>0</v>
      </c>
      <c r="O338" s="75">
        <v>0.48</v>
      </c>
      <c r="P338" s="75">
        <v>0.02</v>
      </c>
    </row>
    <row r="339" spans="1:16">
      <c r="A339" s="3"/>
      <c r="B339" s="3"/>
      <c r="C339" s="9">
        <f t="shared" si="8"/>
        <v>46874</v>
      </c>
      <c r="D339" s="1">
        <v>6.6121377489890804E-2</v>
      </c>
      <c r="K339" s="1">
        <v>0.02</v>
      </c>
      <c r="L339">
        <v>0</v>
      </c>
      <c r="M339" s="3">
        <v>0</v>
      </c>
      <c r="N339">
        <v>0</v>
      </c>
      <c r="O339" s="75">
        <v>0.42</v>
      </c>
      <c r="P339" s="75">
        <v>0.02</v>
      </c>
    </row>
    <row r="340" spans="1:16">
      <c r="A340" s="3"/>
      <c r="B340" s="3"/>
      <c r="C340" s="9">
        <f t="shared" si="8"/>
        <v>46905</v>
      </c>
      <c r="D340" s="1">
        <v>6.6115134651997504E-2</v>
      </c>
      <c r="K340" s="1">
        <v>2.5000000000000001E-2</v>
      </c>
      <c r="L340">
        <v>0</v>
      </c>
      <c r="M340" s="3">
        <v>0</v>
      </c>
      <c r="N340">
        <v>0</v>
      </c>
      <c r="O340" s="75">
        <v>0.42</v>
      </c>
      <c r="P340" s="75">
        <v>3.5000000000000003E-2</v>
      </c>
    </row>
    <row r="341" spans="1:16">
      <c r="A341" s="3"/>
      <c r="B341" s="3"/>
      <c r="C341" s="9">
        <f t="shared" si="8"/>
        <v>46935</v>
      </c>
      <c r="D341" s="1">
        <v>6.6109093195984195E-2</v>
      </c>
      <c r="K341" s="1">
        <v>2.75E-2</v>
      </c>
      <c r="L341">
        <v>0</v>
      </c>
      <c r="M341" s="3">
        <v>0</v>
      </c>
      <c r="N341">
        <v>0</v>
      </c>
      <c r="O341" s="75">
        <v>0.48</v>
      </c>
      <c r="P341" s="75">
        <v>3.5000000000000003E-2</v>
      </c>
    </row>
    <row r="342" spans="1:16">
      <c r="A342" s="3"/>
      <c r="B342" s="3"/>
      <c r="C342" s="9">
        <f t="shared" si="8"/>
        <v>46966</v>
      </c>
      <c r="D342" s="1">
        <v>6.6102850358115806E-2</v>
      </c>
      <c r="K342" s="1">
        <v>0.03</v>
      </c>
      <c r="L342">
        <v>0</v>
      </c>
      <c r="M342" s="3">
        <v>0</v>
      </c>
      <c r="N342">
        <v>0</v>
      </c>
      <c r="O342" s="75">
        <v>0.48</v>
      </c>
      <c r="P342" s="75">
        <v>3.5000000000000003E-2</v>
      </c>
    </row>
    <row r="343" spans="1:16">
      <c r="A343" s="3"/>
      <c r="B343" s="3"/>
      <c r="C343" s="9">
        <f t="shared" si="8"/>
        <v>46997</v>
      </c>
      <c r="D343" s="1">
        <v>6.6096607520260697E-2</v>
      </c>
      <c r="K343" s="1">
        <v>2.2499999999999999E-2</v>
      </c>
      <c r="L343">
        <v>0</v>
      </c>
      <c r="M343" s="3">
        <v>0</v>
      </c>
      <c r="N343">
        <v>0</v>
      </c>
      <c r="O343" s="75">
        <v>0.44</v>
      </c>
      <c r="P343" s="75">
        <v>3.5000000000000003E-2</v>
      </c>
    </row>
    <row r="344" spans="1:16">
      <c r="A344" s="3"/>
      <c r="B344" s="3"/>
      <c r="C344" s="9">
        <f t="shared" si="8"/>
        <v>47027</v>
      </c>
      <c r="D344" s="1">
        <v>6.6090566064283901E-2</v>
      </c>
      <c r="K344" s="1">
        <v>1.2500000000000001E-2</v>
      </c>
      <c r="L344">
        <v>0</v>
      </c>
      <c r="M344" s="3">
        <v>0</v>
      </c>
      <c r="N344">
        <v>0</v>
      </c>
      <c r="O344" s="75">
        <v>0.45</v>
      </c>
      <c r="P344" s="75">
        <v>3.5000000000000003E-2</v>
      </c>
    </row>
    <row r="345" spans="1:16">
      <c r="A345" s="3"/>
      <c r="B345" s="3"/>
      <c r="C345" s="9">
        <f t="shared" si="8"/>
        <v>47058</v>
      </c>
      <c r="D345" s="1">
        <v>6.6084323226454106E-2</v>
      </c>
      <c r="K345" s="1">
        <v>-0.02</v>
      </c>
      <c r="L345">
        <v>0</v>
      </c>
      <c r="M345" s="3">
        <v>0</v>
      </c>
      <c r="N345">
        <v>0</v>
      </c>
      <c r="O345" s="75">
        <v>0.73</v>
      </c>
      <c r="P345" s="75">
        <v>0.1</v>
      </c>
    </row>
    <row r="346" spans="1:16">
      <c r="A346" s="3"/>
      <c r="B346" s="3"/>
      <c r="C346" s="9">
        <f t="shared" si="8"/>
        <v>47088</v>
      </c>
      <c r="D346" s="1">
        <v>6.6078281770502095E-2</v>
      </c>
      <c r="K346" s="1">
        <v>-4.2500000000000003E-2</v>
      </c>
      <c r="L346">
        <v>0</v>
      </c>
      <c r="M346" s="3">
        <v>0</v>
      </c>
      <c r="N346">
        <v>0</v>
      </c>
      <c r="O346" s="75">
        <v>1.1399999999999999</v>
      </c>
      <c r="P346" s="75">
        <v>0.3</v>
      </c>
    </row>
    <row r="347" spans="1:16">
      <c r="A347" s="3"/>
      <c r="B347" s="3"/>
      <c r="C347" s="9">
        <f t="shared" si="8"/>
        <v>47119</v>
      </c>
      <c r="D347" s="1">
        <v>6.6072038932697599E-2</v>
      </c>
      <c r="K347" s="1">
        <v>-4.4999999999999998E-2</v>
      </c>
      <c r="L347">
        <v>0</v>
      </c>
      <c r="M347" s="3">
        <v>0</v>
      </c>
      <c r="N347">
        <v>0</v>
      </c>
      <c r="O347" s="75">
        <v>1.63</v>
      </c>
      <c r="P347" s="75">
        <v>0.5</v>
      </c>
    </row>
    <row r="348" spans="1:16">
      <c r="A348" s="3"/>
      <c r="B348" s="3"/>
      <c r="C348" s="9">
        <f t="shared" si="8"/>
        <v>47150</v>
      </c>
      <c r="D348" s="1">
        <v>6.6065796094906495E-2</v>
      </c>
      <c r="K348" s="1">
        <v>-2.75E-2</v>
      </c>
      <c r="L348">
        <v>0</v>
      </c>
      <c r="M348" s="3">
        <v>0</v>
      </c>
      <c r="N348">
        <v>0</v>
      </c>
      <c r="O348" s="75">
        <v>1.63</v>
      </c>
      <c r="P348" s="75">
        <v>0.5</v>
      </c>
    </row>
    <row r="349" spans="1:16">
      <c r="A349" s="3"/>
      <c r="B349" s="3"/>
      <c r="C349" s="9">
        <f t="shared" si="8"/>
        <v>47178</v>
      </c>
      <c r="D349" s="1">
        <v>6.6060157402718603E-2</v>
      </c>
      <c r="K349" s="1">
        <v>-1.4999999999999999E-2</v>
      </c>
      <c r="L349">
        <v>0</v>
      </c>
      <c r="M349" s="3">
        <v>0</v>
      </c>
      <c r="N349">
        <v>0</v>
      </c>
      <c r="O349" s="75">
        <v>0.72</v>
      </c>
      <c r="P349" s="75">
        <v>0.1</v>
      </c>
    </row>
    <row r="350" spans="1:16">
      <c r="A350" s="3"/>
      <c r="B350" s="3"/>
      <c r="C350" s="9">
        <f t="shared" si="8"/>
        <v>47209</v>
      </c>
      <c r="D350" s="1">
        <v>6.6053914564951896E-2</v>
      </c>
      <c r="K350" s="1">
        <v>0.02</v>
      </c>
      <c r="L350">
        <v>0</v>
      </c>
      <c r="M350" s="3">
        <v>0</v>
      </c>
      <c r="N350">
        <v>0</v>
      </c>
      <c r="O350" s="75">
        <v>0.48</v>
      </c>
      <c r="P350" s="75">
        <v>0.02</v>
      </c>
    </row>
    <row r="351" spans="1:16">
      <c r="A351" s="3"/>
      <c r="B351" s="3"/>
      <c r="C351" s="9">
        <f t="shared" si="8"/>
        <v>47239</v>
      </c>
      <c r="D351" s="1">
        <v>6.6047873109060795E-2</v>
      </c>
      <c r="K351" s="1">
        <v>0.02</v>
      </c>
      <c r="L351">
        <v>0</v>
      </c>
      <c r="M351" s="3">
        <v>0</v>
      </c>
      <c r="N351">
        <v>0</v>
      </c>
      <c r="O351" s="75">
        <v>0.42</v>
      </c>
      <c r="P351" s="75">
        <v>0.02</v>
      </c>
    </row>
    <row r="352" spans="1:16">
      <c r="A352" s="3"/>
      <c r="B352" s="3"/>
      <c r="C352" s="9">
        <f t="shared" si="8"/>
        <v>47270</v>
      </c>
      <c r="D352" s="1">
        <v>6.6041630271318902E-2</v>
      </c>
      <c r="K352" s="1">
        <v>2.5000000000000001E-2</v>
      </c>
      <c r="L352">
        <v>0</v>
      </c>
      <c r="M352" s="3">
        <v>0</v>
      </c>
      <c r="N352">
        <v>0</v>
      </c>
      <c r="O352" s="75">
        <v>0.42</v>
      </c>
      <c r="P352" s="75">
        <v>3.5000000000000003E-2</v>
      </c>
    </row>
    <row r="353" spans="1:16">
      <c r="A353" s="3"/>
      <c r="B353" s="3"/>
      <c r="C353" s="9">
        <f t="shared" si="8"/>
        <v>47300</v>
      </c>
      <c r="D353" s="1">
        <v>6.6035588815452698E-2</v>
      </c>
      <c r="K353" s="1">
        <v>2.75E-2</v>
      </c>
      <c r="L353">
        <v>0</v>
      </c>
      <c r="M353" s="3">
        <v>0</v>
      </c>
      <c r="N353">
        <v>0</v>
      </c>
      <c r="O353" s="75">
        <v>0.48</v>
      </c>
      <c r="P353" s="75">
        <v>3.5000000000000003E-2</v>
      </c>
    </row>
    <row r="354" spans="1:16">
      <c r="A354" s="3"/>
      <c r="B354" s="3"/>
      <c r="C354" s="9">
        <f t="shared" si="8"/>
        <v>47331</v>
      </c>
      <c r="D354" s="1">
        <v>6.6029345977736104E-2</v>
      </c>
      <c r="K354" s="1">
        <v>0.03</v>
      </c>
      <c r="L354">
        <v>0</v>
      </c>
      <c r="M354" s="3">
        <v>0</v>
      </c>
      <c r="N354">
        <v>0</v>
      </c>
      <c r="O354" s="75">
        <v>0.48</v>
      </c>
      <c r="P354" s="75">
        <v>3.5000000000000003E-2</v>
      </c>
    </row>
    <row r="355" spans="1:16">
      <c r="A355" s="3"/>
      <c r="B355" s="3"/>
      <c r="C355" s="9">
        <f t="shared" si="8"/>
        <v>47362</v>
      </c>
      <c r="D355" s="1">
        <v>6.6023103140033401E-2</v>
      </c>
      <c r="K355" s="1">
        <v>2.2499999999999999E-2</v>
      </c>
      <c r="L355">
        <v>0</v>
      </c>
      <c r="M355" s="3">
        <v>0</v>
      </c>
      <c r="N355">
        <v>0</v>
      </c>
      <c r="O355" s="75">
        <v>0.44</v>
      </c>
      <c r="P355" s="75">
        <v>3.5000000000000003E-2</v>
      </c>
    </row>
    <row r="356" spans="1:16">
      <c r="A356" s="3"/>
      <c r="B356" s="3"/>
      <c r="C356" s="9">
        <f t="shared" si="8"/>
        <v>47392</v>
      </c>
      <c r="D356" s="1">
        <v>6.6017061684204001E-2</v>
      </c>
      <c r="K356" s="1">
        <v>1.2500000000000001E-2</v>
      </c>
      <c r="L356">
        <v>0</v>
      </c>
      <c r="M356" s="3">
        <v>0</v>
      </c>
      <c r="N356">
        <v>0</v>
      </c>
      <c r="O356" s="75">
        <v>0.45</v>
      </c>
      <c r="P356" s="75">
        <v>3.5000000000000003E-2</v>
      </c>
    </row>
    <row r="357" spans="1:16">
      <c r="A357" s="3"/>
      <c r="B357" s="3"/>
      <c r="C357" s="9">
        <f t="shared" si="8"/>
        <v>47423</v>
      </c>
      <c r="D357" s="1">
        <v>6.6010818846526001E-2</v>
      </c>
      <c r="K357" s="1">
        <v>-0.02</v>
      </c>
      <c r="L357">
        <v>0</v>
      </c>
      <c r="M357" s="3">
        <v>0</v>
      </c>
      <c r="N357">
        <v>0</v>
      </c>
      <c r="O357" s="75">
        <v>0.73</v>
      </c>
      <c r="P357" s="75">
        <v>0.1</v>
      </c>
    </row>
    <row r="358" spans="1:16">
      <c r="A358" s="3"/>
      <c r="B358" s="3"/>
      <c r="C358" s="9">
        <f t="shared" si="8"/>
        <v>47453</v>
      </c>
      <c r="D358" s="1">
        <v>6.6004777390721095E-2</v>
      </c>
      <c r="K358" s="1">
        <v>-4.2500000000000003E-2</v>
      </c>
      <c r="L358">
        <v>0</v>
      </c>
      <c r="M358" s="3">
        <v>0</v>
      </c>
      <c r="N358">
        <v>0</v>
      </c>
      <c r="O358" s="75">
        <v>1.1399999999999999</v>
      </c>
      <c r="P358" s="75">
        <v>0.3</v>
      </c>
    </row>
    <row r="359" spans="1:16">
      <c r="A359" s="3"/>
      <c r="B359" s="3"/>
      <c r="C359" s="9">
        <f t="shared" si="8"/>
        <v>47484</v>
      </c>
      <c r="D359" s="1">
        <v>6.5998534553068505E-2</v>
      </c>
    </row>
    <row r="360" spans="1:16">
      <c r="A360" s="3"/>
      <c r="B360" s="3"/>
      <c r="C360" s="9">
        <f t="shared" si="8"/>
        <v>47515</v>
      </c>
      <c r="D360" s="1">
        <v>6.5992291715429197E-2</v>
      </c>
    </row>
    <row r="361" spans="1:16">
      <c r="A361" s="3"/>
      <c r="B361" s="3"/>
      <c r="C361" s="9">
        <f t="shared" si="8"/>
        <v>47543</v>
      </c>
      <c r="D361" s="1">
        <v>6.5986653023378597E-2</v>
      </c>
    </row>
    <row r="362" spans="1:16">
      <c r="A362" s="3"/>
      <c r="B362" s="3"/>
      <c r="C362" s="9">
        <f t="shared" si="8"/>
        <v>47574</v>
      </c>
      <c r="D362" s="1">
        <v>6.5980410185764199E-2</v>
      </c>
    </row>
    <row r="363" spans="1:16">
      <c r="A363" s="3"/>
      <c r="B363" s="3"/>
      <c r="C363" s="9">
        <f t="shared" si="8"/>
        <v>47604</v>
      </c>
      <c r="D363" s="1">
        <v>6.5974368730019994E-2</v>
      </c>
    </row>
    <row r="364" spans="1:16">
      <c r="A364" s="3"/>
      <c r="B364" s="3"/>
      <c r="C364" s="9">
        <f t="shared" si="8"/>
        <v>47635</v>
      </c>
      <c r="D364" s="1">
        <v>6.5968125892430507E-2</v>
      </c>
    </row>
    <row r="365" spans="1:16">
      <c r="A365" s="3"/>
      <c r="B365" s="3"/>
      <c r="C365" s="9">
        <f t="shared" si="8"/>
        <v>47665</v>
      </c>
      <c r="D365" s="1">
        <v>6.5962084436710797E-2</v>
      </c>
    </row>
    <row r="366" spans="1:16">
      <c r="A366" s="3"/>
      <c r="B366" s="3"/>
      <c r="C366" s="9">
        <f t="shared" si="8"/>
        <v>47696</v>
      </c>
      <c r="D366" s="1">
        <v>6.5955841599146595E-2</v>
      </c>
    </row>
    <row r="367" spans="1:16">
      <c r="A367" s="3"/>
      <c r="B367" s="3"/>
      <c r="C367" s="9">
        <f t="shared" si="8"/>
        <v>47727</v>
      </c>
      <c r="D367" s="1">
        <v>6.5949598761595701E-2</v>
      </c>
    </row>
    <row r="368" spans="1:16">
      <c r="A368" s="3"/>
      <c r="B368" s="3"/>
      <c r="C368" s="9">
        <f t="shared" si="8"/>
        <v>47757</v>
      </c>
      <c r="D368" s="1">
        <v>6.5943557305913697E-2</v>
      </c>
    </row>
    <row r="369" spans="1:4">
      <c r="A369" s="3"/>
      <c r="B369" s="3"/>
      <c r="C369" s="9">
        <f t="shared" si="8"/>
        <v>47788</v>
      </c>
      <c r="D369" s="1">
        <v>6.59373144683877E-2</v>
      </c>
    </row>
    <row r="370" spans="1:4">
      <c r="A370" s="3"/>
      <c r="B370" s="3"/>
      <c r="C370" s="9">
        <f t="shared" si="8"/>
        <v>47818</v>
      </c>
      <c r="D370" s="1">
        <v>6.5931273012729705E-2</v>
      </c>
    </row>
    <row r="371" spans="1:4">
      <c r="A371" s="3"/>
      <c r="B371" s="3"/>
      <c r="C371" s="9">
        <f t="shared" si="8"/>
        <v>47849</v>
      </c>
      <c r="D371" s="1">
        <v>6.5925030175229896E-2</v>
      </c>
    </row>
    <row r="372" spans="1:4">
      <c r="A372" s="3"/>
      <c r="B372" s="3"/>
      <c r="C372" s="9">
        <f t="shared" si="8"/>
        <v>47880</v>
      </c>
      <c r="D372" s="1">
        <v>6.5918787337742007E-2</v>
      </c>
    </row>
    <row r="373" spans="1:4">
      <c r="A373" s="3"/>
      <c r="B373" s="3"/>
      <c r="C373" s="9">
        <f t="shared" si="8"/>
        <v>47908</v>
      </c>
      <c r="D373" s="1">
        <v>6.5913148645829103E-2</v>
      </c>
    </row>
    <row r="374" spans="1:4">
      <c r="A374" s="3"/>
      <c r="B374" s="3"/>
      <c r="C374" s="9">
        <f t="shared" si="8"/>
        <v>47939</v>
      </c>
      <c r="D374" s="1">
        <v>6.5906905808366098E-2</v>
      </c>
    </row>
    <row r="375" spans="1:4">
      <c r="A375" s="3"/>
      <c r="B375" s="3"/>
      <c r="C375" s="9">
        <f t="shared" si="8"/>
        <v>47969</v>
      </c>
      <c r="D375" s="1">
        <v>6.59008643527694E-2</v>
      </c>
    </row>
    <row r="376" spans="1:4">
      <c r="A376" s="3"/>
      <c r="B376" s="3"/>
      <c r="C376" s="9">
        <f t="shared" si="8"/>
        <v>48000</v>
      </c>
      <c r="D376" s="1">
        <v>6.5894621515331805E-2</v>
      </c>
    </row>
    <row r="377" spans="1:4">
      <c r="C377" s="9">
        <f t="shared" si="8"/>
        <v>48030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80" workbookViewId="0">
      <pane ySplit="9" topLeftCell="A10" activePane="bottomLeft" state="frozenSplit"/>
      <selection pane="bottomLeft" activeCell="H31" sqref="A31:H31"/>
    </sheetView>
  </sheetViews>
  <sheetFormatPr defaultRowHeight="12.75"/>
  <cols>
    <col min="2" max="2" width="13.7109375" bestFit="1" customWidth="1"/>
    <col min="4" max="4" width="14.28515625" customWidth="1"/>
    <col min="7" max="7" width="20.28515625" customWidth="1"/>
  </cols>
  <sheetData>
    <row r="1" spans="1:9">
      <c r="A1" s="113" t="s">
        <v>102</v>
      </c>
      <c r="E1" s="126" t="s">
        <v>103</v>
      </c>
      <c r="F1" s="116"/>
      <c r="G1" s="117"/>
      <c r="H1" s="118"/>
    </row>
    <row r="2" spans="1:9">
      <c r="E2" s="127" t="s">
        <v>112</v>
      </c>
      <c r="F2" s="119"/>
      <c r="G2" s="120"/>
      <c r="H2" s="118"/>
    </row>
    <row r="3" spans="1:9">
      <c r="F3" s="118"/>
      <c r="G3" s="118"/>
      <c r="H3" s="118"/>
      <c r="I3" s="118"/>
    </row>
    <row r="4" spans="1:9">
      <c r="F4" s="118"/>
      <c r="G4" s="118"/>
      <c r="H4" s="118"/>
      <c r="I4" s="118"/>
    </row>
    <row r="5" spans="1:9" ht="13.5" thickBot="1">
      <c r="B5" s="113" t="s">
        <v>104</v>
      </c>
      <c r="D5" s="113" t="s">
        <v>105</v>
      </c>
    </row>
    <row r="6" spans="1:9" ht="13.5" thickBot="1">
      <c r="B6" s="145" t="s">
        <v>106</v>
      </c>
      <c r="C6" s="146"/>
      <c r="D6" s="145" t="s">
        <v>107</v>
      </c>
      <c r="E6" s="146"/>
      <c r="G6" s="30" t="s">
        <v>50</v>
      </c>
    </row>
    <row r="7" spans="1:9">
      <c r="B7" s="30" t="s">
        <v>75</v>
      </c>
      <c r="C7" s="30" t="s">
        <v>101</v>
      </c>
      <c r="D7" s="30" t="s">
        <v>75</v>
      </c>
      <c r="E7" s="30" t="s">
        <v>101</v>
      </c>
      <c r="G7" s="121">
        <f>SUM(G10:G64)</f>
        <v>1133306.8500000001</v>
      </c>
    </row>
    <row r="8" spans="1:9">
      <c r="B8" s="30" t="s">
        <v>108</v>
      </c>
      <c r="C8" s="30"/>
      <c r="D8" s="30" t="s">
        <v>108</v>
      </c>
      <c r="E8" s="30"/>
      <c r="G8" s="121"/>
    </row>
    <row r="9" spans="1:9">
      <c r="B9" s="122">
        <f>[7]Support!I6</f>
        <v>0.03</v>
      </c>
      <c r="C9" s="92"/>
      <c r="D9" s="123">
        <f>[7]Support!K6</f>
        <v>3.3302919710710366E-2</v>
      </c>
      <c r="G9" s="75"/>
    </row>
    <row r="10" spans="1:9">
      <c r="A10" s="98">
        <f>[7]Support!B7</f>
        <v>37073</v>
      </c>
      <c r="B10" s="124">
        <f>[7]Support!C7*Summary!$B$9</f>
        <v>1845.24</v>
      </c>
      <c r="C10" s="125">
        <v>4.8099999999999996</v>
      </c>
      <c r="D10" s="124">
        <f>[7]Support!I7-Summary!B10</f>
        <v>41119.949999999997</v>
      </c>
      <c r="E10" s="125">
        <v>4.7549999999999999</v>
      </c>
      <c r="G10" s="124">
        <f t="shared" ref="G10:G41" si="0">D10+B10</f>
        <v>42965.189999999995</v>
      </c>
    </row>
    <row r="11" spans="1:9">
      <c r="A11" s="98">
        <f>[7]Support!B8</f>
        <v>37104</v>
      </c>
      <c r="B11" s="124">
        <f>[7]Support!C8*Summary!$B$9</f>
        <v>1822.56</v>
      </c>
      <c r="C11" s="125">
        <v>4.8099999999999996</v>
      </c>
      <c r="D11" s="124">
        <f>[7]Support!I8-Summary!B11</f>
        <v>43889.49</v>
      </c>
      <c r="E11" s="125">
        <v>4.7549999999999999</v>
      </c>
      <c r="G11" s="124">
        <f t="shared" si="0"/>
        <v>45712.049999999996</v>
      </c>
    </row>
    <row r="12" spans="1:9">
      <c r="A12" s="98">
        <f>[7]Support!B9</f>
        <v>37135</v>
      </c>
      <c r="B12" s="124">
        <f>[7]Support!C9*Summary!$B$9</f>
        <v>1803.27</v>
      </c>
      <c r="C12" s="125">
        <v>4.8099999999999996</v>
      </c>
      <c r="D12" s="124">
        <f>[7]Support!I9-Summary!B12</f>
        <v>42228.69</v>
      </c>
      <c r="E12" s="125">
        <v>4.7549999999999999</v>
      </c>
      <c r="G12" s="124">
        <f t="shared" si="0"/>
        <v>44031.96</v>
      </c>
    </row>
    <row r="13" spans="1:9">
      <c r="A13" s="98">
        <f>[7]Support!B10</f>
        <v>37165</v>
      </c>
      <c r="B13" s="124">
        <f>[7]Support!C10*Summary!$B$9</f>
        <v>1781.76</v>
      </c>
      <c r="C13" s="125">
        <v>4.8099999999999996</v>
      </c>
      <c r="D13" s="124">
        <f>[7]Support!I10-Summary!B13</f>
        <v>42660.719999999994</v>
      </c>
      <c r="E13" s="125">
        <v>4.7549999999999999</v>
      </c>
      <c r="G13" s="124">
        <f t="shared" si="0"/>
        <v>44442.479999999996</v>
      </c>
    </row>
    <row r="14" spans="1:9">
      <c r="A14" s="98">
        <f>[7]Support!B11</f>
        <v>37196</v>
      </c>
      <c r="B14" s="124">
        <f>[7]Support!C11*Summary!$B$9</f>
        <v>1759.3799999999999</v>
      </c>
      <c r="C14" s="125">
        <v>4.8099999999999996</v>
      </c>
      <c r="D14" s="124">
        <f>[7]Support!I11-Summary!B14</f>
        <v>39654.120000000003</v>
      </c>
      <c r="E14" s="125">
        <v>4.7549999999999999</v>
      </c>
      <c r="G14" s="124">
        <f t="shared" si="0"/>
        <v>41413.5</v>
      </c>
    </row>
    <row r="15" spans="1:9">
      <c r="A15" s="98">
        <f>[7]Support!B12</f>
        <v>37226</v>
      </c>
      <c r="B15" s="124">
        <f>[7]Support!C12*Summary!$B$9</f>
        <v>1736.4299999999998</v>
      </c>
      <c r="C15" s="125">
        <v>4.8099999999999996</v>
      </c>
      <c r="D15" s="124">
        <f>[7]Support!I12-Summary!B15</f>
        <v>37280.46</v>
      </c>
      <c r="E15" s="125">
        <v>4.7549999999999999</v>
      </c>
      <c r="G15" s="124">
        <f t="shared" si="0"/>
        <v>39016.89</v>
      </c>
    </row>
    <row r="16" spans="1:9">
      <c r="A16" s="98">
        <f>[7]Support!B13</f>
        <v>37257</v>
      </c>
      <c r="B16" s="124">
        <f>[7]Support!C13*Summary!$B$9</f>
        <v>1718.28</v>
      </c>
      <c r="C16" s="125">
        <v>4.8099999999999996</v>
      </c>
      <c r="D16" s="124">
        <f>[7]Support!I13-Summary!B16</f>
        <v>34591.11</v>
      </c>
      <c r="E16" s="125">
        <v>4.7549999999999999</v>
      </c>
      <c r="G16" s="124">
        <f t="shared" si="0"/>
        <v>36309.39</v>
      </c>
    </row>
    <row r="17" spans="1:7">
      <c r="A17" s="98">
        <f>[7]Support!B14</f>
        <v>37288</v>
      </c>
      <c r="B17" s="124">
        <f>[7]Support!C14*Summary!$B$9</f>
        <v>1695.33</v>
      </c>
      <c r="C17" s="125">
        <v>4.8099999999999996</v>
      </c>
      <c r="D17" s="124">
        <f>[7]Support!I14-Summary!B17</f>
        <v>32117.519999999997</v>
      </c>
      <c r="E17" s="125">
        <v>4.7549999999999999</v>
      </c>
      <c r="G17" s="124">
        <f t="shared" si="0"/>
        <v>33812.85</v>
      </c>
    </row>
    <row r="18" spans="1:7">
      <c r="A18" s="98">
        <f>[7]Support!B15</f>
        <v>37316</v>
      </c>
      <c r="B18" s="124">
        <f>[7]Support!C15*Summary!$B$9</f>
        <v>1677.48</v>
      </c>
      <c r="C18" s="125">
        <v>4.8099999999999996</v>
      </c>
      <c r="D18" s="124">
        <f>[7]Support!I15-Summary!B18</f>
        <v>30684.78</v>
      </c>
      <c r="E18" s="125">
        <v>4.7549999999999999</v>
      </c>
      <c r="G18" s="124">
        <f t="shared" si="0"/>
        <v>32362.26</v>
      </c>
    </row>
    <row r="19" spans="1:7">
      <c r="A19" s="98">
        <f>[7]Support!B16</f>
        <v>37347</v>
      </c>
      <c r="B19" s="124">
        <f>[7]Support!C16*Summary!$B$9</f>
        <v>1654.08</v>
      </c>
      <c r="C19" s="125">
        <v>4.8099999999999996</v>
      </c>
      <c r="D19" s="124">
        <f>[7]Support!I16-Summary!B19</f>
        <v>29180.04</v>
      </c>
      <c r="E19" s="125">
        <v>4.7549999999999999</v>
      </c>
      <c r="G19" s="124">
        <f t="shared" si="0"/>
        <v>30834.120000000003</v>
      </c>
    </row>
    <row r="20" spans="1:7">
      <c r="A20" s="98">
        <f>[7]Support!B17</f>
        <v>37377</v>
      </c>
      <c r="B20" s="124">
        <f>[7]Support!C17*Summary!$B$9</f>
        <v>1636.6799999999998</v>
      </c>
      <c r="C20" s="125">
        <v>4.8099999999999996</v>
      </c>
      <c r="D20" s="124">
        <f>[7]Support!I17-Summary!B20</f>
        <v>28069.019999999997</v>
      </c>
      <c r="E20" s="125">
        <v>4.7549999999999999</v>
      </c>
      <c r="G20" s="124">
        <f t="shared" si="0"/>
        <v>29705.699999999997</v>
      </c>
    </row>
    <row r="21" spans="1:7">
      <c r="A21" s="98">
        <f>[7]Support!B18</f>
        <v>37408</v>
      </c>
      <c r="B21" s="124">
        <f>[7]Support!C18*Summary!$B$9</f>
        <v>1614.6</v>
      </c>
      <c r="C21" s="125">
        <v>4.8099999999999996</v>
      </c>
      <c r="D21" s="124">
        <f>[7]Support!I18-Summary!B21</f>
        <v>27161.79</v>
      </c>
      <c r="E21" s="125">
        <v>4.7549999999999999</v>
      </c>
      <c r="G21" s="124">
        <f t="shared" si="0"/>
        <v>28776.39</v>
      </c>
    </row>
    <row r="22" spans="1:7">
      <c r="A22" s="98">
        <f>[7]Support!B19</f>
        <v>37438</v>
      </c>
      <c r="B22" s="124">
        <f>[7]Support!C19*Summary!$B$9</f>
        <v>1595.8799999999999</v>
      </c>
      <c r="C22" s="125">
        <v>4.8099999999999996</v>
      </c>
      <c r="D22" s="124">
        <f>[7]Support!I19-Summary!B22</f>
        <v>28220.039999999997</v>
      </c>
      <c r="E22" s="125">
        <v>4.7549999999999999</v>
      </c>
      <c r="G22" s="124">
        <f t="shared" si="0"/>
        <v>29815.919999999998</v>
      </c>
    </row>
    <row r="23" spans="1:7">
      <c r="A23" s="98">
        <f>[7]Support!B20</f>
        <v>37469</v>
      </c>
      <c r="B23" s="124">
        <f>[7]Support!C20*Summary!$B$9</f>
        <v>1577.76</v>
      </c>
      <c r="C23" s="125">
        <v>4.8099999999999996</v>
      </c>
      <c r="D23" s="124">
        <f>[7]Support!I20-Summary!B23</f>
        <v>26231.34</v>
      </c>
      <c r="E23" s="125">
        <v>4.7549999999999999</v>
      </c>
      <c r="G23" s="124">
        <f t="shared" si="0"/>
        <v>27809.1</v>
      </c>
    </row>
    <row r="24" spans="1:7">
      <c r="A24" s="98">
        <f>[7]Support!B21</f>
        <v>37500</v>
      </c>
      <c r="B24" s="124">
        <f>[7]Support!C21*Summary!$B$9</f>
        <v>1557.57</v>
      </c>
      <c r="C24" s="125">
        <v>4.8099999999999996</v>
      </c>
      <c r="D24" s="124">
        <f>[7]Support!I21-Summary!B24</f>
        <v>25679.489999999998</v>
      </c>
      <c r="E24" s="125">
        <v>4.7549999999999999</v>
      </c>
      <c r="G24" s="124">
        <f t="shared" si="0"/>
        <v>27237.059999999998</v>
      </c>
    </row>
    <row r="25" spans="1:7">
      <c r="A25" s="98">
        <f>[7]Support!B22</f>
        <v>37530</v>
      </c>
      <c r="B25" s="124">
        <f>[7]Support!C22*Summary!$B$9</f>
        <v>1536.9299999999998</v>
      </c>
      <c r="C25" s="125">
        <v>4.8099999999999996</v>
      </c>
      <c r="D25" s="124">
        <f>[7]Support!I22-Summary!B25</f>
        <v>25497.69</v>
      </c>
      <c r="E25" s="125">
        <v>4.7549999999999999</v>
      </c>
      <c r="G25" s="124">
        <f t="shared" si="0"/>
        <v>27034.62</v>
      </c>
    </row>
    <row r="26" spans="1:7">
      <c r="A26" s="98">
        <f>[7]Support!B23</f>
        <v>37561</v>
      </c>
      <c r="B26" s="124">
        <f>[7]Support!C23*Summary!$B$9</f>
        <v>1522.47</v>
      </c>
      <c r="C26" s="125">
        <v>4.8099999999999996</v>
      </c>
      <c r="D26" s="124">
        <f>[7]Support!I23-Summary!B26</f>
        <v>24677.999999999996</v>
      </c>
      <c r="E26" s="125">
        <v>4.7549999999999999</v>
      </c>
      <c r="G26" s="124">
        <f t="shared" si="0"/>
        <v>26200.469999999998</v>
      </c>
    </row>
    <row r="27" spans="1:7">
      <c r="A27" s="98">
        <f>[7]Support!B24</f>
        <v>37591</v>
      </c>
      <c r="B27" s="124">
        <f>[7]Support!C24*Summary!$B$9</f>
        <v>1500.6599999999999</v>
      </c>
      <c r="C27" s="125">
        <v>4.8099999999999996</v>
      </c>
      <c r="D27" s="124">
        <f>[7]Support!I24-Summary!B27</f>
        <v>24077.7</v>
      </c>
      <c r="E27" s="125">
        <v>4.7549999999999999</v>
      </c>
      <c r="G27" s="124">
        <f t="shared" si="0"/>
        <v>25578.36</v>
      </c>
    </row>
    <row r="28" spans="1:7">
      <c r="A28" s="98">
        <f>[7]Support!B25</f>
        <v>37622</v>
      </c>
      <c r="B28" s="124">
        <f>[7]Support!C25*Summary!$B$9</f>
        <v>1482.54</v>
      </c>
      <c r="C28" s="125">
        <v>4.8099999999999996</v>
      </c>
      <c r="D28" s="124">
        <f>[7]Support!I25-Summary!B28</f>
        <v>23934.959999999999</v>
      </c>
      <c r="E28" s="125">
        <v>4.7549999999999999</v>
      </c>
      <c r="G28" s="124">
        <f t="shared" si="0"/>
        <v>25417.5</v>
      </c>
    </row>
    <row r="29" spans="1:7">
      <c r="A29" s="98">
        <f>[7]Support!B26</f>
        <v>37653</v>
      </c>
      <c r="B29" s="124">
        <f>[7]Support!C26*Summary!$B$9</f>
        <v>1466.01</v>
      </c>
      <c r="C29" s="125">
        <v>4.8099999999999996</v>
      </c>
      <c r="D29" s="124">
        <f>[7]Support!I26-Summary!B29</f>
        <v>18360.3</v>
      </c>
      <c r="E29" s="125">
        <v>4.7549999999999999</v>
      </c>
      <c r="G29" s="124">
        <f t="shared" si="0"/>
        <v>19826.309999999998</v>
      </c>
    </row>
    <row r="30" spans="1:7">
      <c r="A30" s="98">
        <f>[7]Support!B27</f>
        <v>37681</v>
      </c>
      <c r="B30" s="124">
        <f>[7]Support!C27*Summary!$B$9</f>
        <v>1446.27</v>
      </c>
      <c r="C30" s="125">
        <v>4.8099999999999996</v>
      </c>
      <c r="D30" s="124">
        <f>[7]Support!I27-Summary!B30</f>
        <v>17869.379999999997</v>
      </c>
      <c r="E30" s="125">
        <v>4.7549999999999999</v>
      </c>
      <c r="G30" s="124">
        <f t="shared" si="0"/>
        <v>19315.649999999998</v>
      </c>
    </row>
    <row r="31" spans="1:7">
      <c r="A31" s="98">
        <f>[7]Support!B28</f>
        <v>37712</v>
      </c>
      <c r="B31" s="124">
        <f>[7]Support!C28*Summary!$B$9</f>
        <v>1430.34</v>
      </c>
      <c r="C31" s="125">
        <v>4.8099999999999996</v>
      </c>
      <c r="D31" s="124">
        <f>[7]Support!I28-Summary!B31</f>
        <v>17367.989999999998</v>
      </c>
      <c r="E31" s="125">
        <v>4.7549999999999999</v>
      </c>
      <c r="G31" s="124">
        <f t="shared" si="0"/>
        <v>18798.329999999998</v>
      </c>
    </row>
    <row r="32" spans="1:7">
      <c r="A32" s="98">
        <f>[7]Support!B29</f>
        <v>37742</v>
      </c>
      <c r="B32" s="124">
        <f>[7]Support!C29*Summary!$B$9</f>
        <v>1414.53</v>
      </c>
      <c r="C32" s="125">
        <v>4.8099999999999996</v>
      </c>
      <c r="D32" s="124">
        <f>[7]Support!I29-Summary!B32</f>
        <v>16835.100000000002</v>
      </c>
      <c r="E32" s="125">
        <v>4.7549999999999999</v>
      </c>
      <c r="G32" s="124">
        <f t="shared" si="0"/>
        <v>18249.63</v>
      </c>
    </row>
    <row r="33" spans="1:7">
      <c r="A33" s="98">
        <f>[7]Support!B30</f>
        <v>37773</v>
      </c>
      <c r="B33" s="124">
        <f>[7]Support!C30*Summary!$B$9</f>
        <v>1395.24</v>
      </c>
      <c r="C33" s="125">
        <v>4.8099999999999996</v>
      </c>
      <c r="D33" s="124">
        <f>[7]Support!I30-Summary!B33</f>
        <v>16335.569999999998</v>
      </c>
      <c r="E33" s="125">
        <v>4.7549999999999999</v>
      </c>
      <c r="G33" s="124">
        <f t="shared" si="0"/>
        <v>17730.809999999998</v>
      </c>
    </row>
    <row r="34" spans="1:7">
      <c r="A34" s="98">
        <f>[7]Support!B31</f>
        <v>37803</v>
      </c>
      <c r="B34" s="124">
        <f>[7]Support!C31*Summary!$B$9</f>
        <v>1378.26</v>
      </c>
      <c r="C34" s="125">
        <v>4.8099999999999996</v>
      </c>
      <c r="D34" s="124">
        <f>[7]Support!I31-Summary!B34</f>
        <v>16115.97</v>
      </c>
      <c r="E34" s="125">
        <v>4.7549999999999999</v>
      </c>
      <c r="G34" s="124">
        <f t="shared" si="0"/>
        <v>17494.23</v>
      </c>
    </row>
    <row r="35" spans="1:7">
      <c r="A35" s="98">
        <f>[7]Support!B32</f>
        <v>37834</v>
      </c>
      <c r="B35" s="124">
        <f>[7]Support!C32*Summary!$B$9</f>
        <v>1364.6699999999998</v>
      </c>
      <c r="C35" s="125">
        <v>4.8099999999999996</v>
      </c>
      <c r="D35" s="124">
        <f>[7]Support!I32-Summary!B35</f>
        <v>15753.63</v>
      </c>
      <c r="E35" s="125">
        <v>4.7549999999999999</v>
      </c>
      <c r="G35" s="124">
        <f t="shared" si="0"/>
        <v>17118.3</v>
      </c>
    </row>
    <row r="36" spans="1:7">
      <c r="A36" s="98">
        <f>[7]Support!B33</f>
        <v>37865</v>
      </c>
      <c r="B36" s="124">
        <f>[7]Support!C33*Summary!$B$9</f>
        <v>1346.97</v>
      </c>
      <c r="C36" s="125">
        <v>4.8099999999999996</v>
      </c>
      <c r="D36" s="124">
        <f>[7]Support!I33-Summary!B36</f>
        <v>15396.99</v>
      </c>
      <c r="E36" s="125">
        <v>4.7549999999999999</v>
      </c>
      <c r="G36" s="124">
        <f t="shared" si="0"/>
        <v>16743.96</v>
      </c>
    </row>
    <row r="37" spans="1:7">
      <c r="A37" s="98">
        <f>[7]Support!B34</f>
        <v>37895</v>
      </c>
      <c r="B37" s="124">
        <f>[7]Support!C34*Summary!$B$9</f>
        <v>1328.3999999999999</v>
      </c>
      <c r="C37" s="125">
        <v>4.8099999999999996</v>
      </c>
      <c r="D37" s="124">
        <f>[7]Support!I34-Summary!B37</f>
        <v>15049.26</v>
      </c>
      <c r="E37" s="125">
        <v>4.7549999999999999</v>
      </c>
      <c r="G37" s="124">
        <f t="shared" si="0"/>
        <v>16377.66</v>
      </c>
    </row>
    <row r="38" spans="1:7">
      <c r="A38" s="98">
        <f>[7]Support!B35</f>
        <v>37926</v>
      </c>
      <c r="B38" s="124">
        <f>[7]Support!C35*Summary!$B$9</f>
        <v>1316.25</v>
      </c>
      <c r="C38" s="125">
        <v>4.8099999999999996</v>
      </c>
      <c r="D38" s="124">
        <f>[7]Support!I35-Summary!B38</f>
        <v>14742.449999999999</v>
      </c>
      <c r="E38" s="125">
        <v>4.7549999999999999</v>
      </c>
      <c r="G38" s="124">
        <f t="shared" si="0"/>
        <v>16058.699999999999</v>
      </c>
    </row>
    <row r="39" spans="1:7">
      <c r="A39" s="98">
        <f>[7]Support!B36</f>
        <v>37956</v>
      </c>
      <c r="B39" s="124">
        <f>[7]Support!C36*Summary!$B$9</f>
        <v>1296.6599999999999</v>
      </c>
      <c r="C39" s="125">
        <v>4.8099999999999996</v>
      </c>
      <c r="D39" s="124">
        <f>[7]Support!I36-Summary!B39</f>
        <v>14382.09</v>
      </c>
      <c r="E39" s="125">
        <v>4.7549999999999999</v>
      </c>
      <c r="G39" s="124">
        <f t="shared" si="0"/>
        <v>15678.75</v>
      </c>
    </row>
    <row r="40" spans="1:7">
      <c r="A40" s="98">
        <f>[7]Support!B37</f>
        <v>37987</v>
      </c>
      <c r="B40" s="124">
        <f>[7]Support!C37*Summary!$B$9</f>
        <v>1283.04</v>
      </c>
      <c r="C40" s="125">
        <v>4.8099999999999996</v>
      </c>
      <c r="D40" s="124">
        <f>[7]Support!I37-Summary!B40</f>
        <v>14217.720000000001</v>
      </c>
      <c r="E40" s="125">
        <v>4.7549999999999999</v>
      </c>
      <c r="G40" s="124">
        <f t="shared" si="0"/>
        <v>15500.760000000002</v>
      </c>
    </row>
    <row r="41" spans="1:7">
      <c r="A41" s="98">
        <f>[7]Support!B38</f>
        <v>38018</v>
      </c>
      <c r="B41" s="124">
        <f>[7]Support!C38*Summary!$B$9</f>
        <v>1268.1299999999999</v>
      </c>
      <c r="C41" s="125">
        <v>4.8099999999999996</v>
      </c>
      <c r="D41" s="124">
        <f>[7]Support!I38-Summary!B41</f>
        <v>13901.31</v>
      </c>
      <c r="E41" s="125">
        <v>4.7549999999999999</v>
      </c>
      <c r="G41" s="124">
        <f t="shared" si="0"/>
        <v>15169.439999999999</v>
      </c>
    </row>
    <row r="42" spans="1:7">
      <c r="A42" s="98">
        <f>[7]Support!B39</f>
        <v>38047</v>
      </c>
      <c r="B42" s="124">
        <f>[7]Support!C39*Summary!$B$9</f>
        <v>1251.33</v>
      </c>
      <c r="C42" s="125">
        <v>4.8099999999999996</v>
      </c>
      <c r="D42" s="124">
        <f>[7]Support!I39-Summary!B42</f>
        <v>13647.06</v>
      </c>
      <c r="E42" s="125">
        <v>4.7549999999999999</v>
      </c>
      <c r="G42" s="124">
        <f t="shared" ref="G42:G64" si="1">D42+B42</f>
        <v>14898.39</v>
      </c>
    </row>
    <row r="43" spans="1:7">
      <c r="A43" s="98">
        <f>[7]Support!B40</f>
        <v>38078</v>
      </c>
      <c r="B43" s="124">
        <f>[7]Support!C40*Summary!$B$9</f>
        <v>1237.29</v>
      </c>
      <c r="C43" s="125">
        <v>4.8099999999999996</v>
      </c>
      <c r="D43" s="124">
        <f>[7]Support!I40-Summary!B43</f>
        <v>13363.98</v>
      </c>
      <c r="E43" s="125">
        <v>4.7549999999999999</v>
      </c>
      <c r="G43" s="124">
        <f t="shared" si="1"/>
        <v>14601.27</v>
      </c>
    </row>
    <row r="44" spans="1:7">
      <c r="A44" s="98">
        <f>[7]Support!B41</f>
        <v>38108</v>
      </c>
      <c r="B44" s="124">
        <f>[7]Support!C41*Summary!$B$9</f>
        <v>1224.1199999999999</v>
      </c>
      <c r="C44" s="125">
        <v>4.8099999999999996</v>
      </c>
      <c r="D44" s="124">
        <f>[7]Support!I41-Summary!B44</f>
        <v>13109.849999999999</v>
      </c>
      <c r="E44" s="125">
        <v>4.7549999999999999</v>
      </c>
      <c r="G44" s="124">
        <f t="shared" si="1"/>
        <v>14333.969999999998</v>
      </c>
    </row>
    <row r="45" spans="1:7">
      <c r="A45" s="98">
        <f>[7]Support!B42</f>
        <v>38139</v>
      </c>
      <c r="B45" s="124">
        <f>[7]Support!C42*Summary!$B$9</f>
        <v>1206.57</v>
      </c>
      <c r="C45" s="125">
        <v>4.8099999999999996</v>
      </c>
      <c r="D45" s="124">
        <f>[7]Support!I42-Summary!B45</f>
        <v>12838.74</v>
      </c>
      <c r="E45" s="125">
        <v>4.7549999999999999</v>
      </c>
      <c r="G45" s="124">
        <f t="shared" si="1"/>
        <v>14045.31</v>
      </c>
    </row>
    <row r="46" spans="1:7">
      <c r="A46" s="98">
        <f>[7]Support!B43</f>
        <v>38169</v>
      </c>
      <c r="B46" s="124">
        <f>[7]Support!C43*Summary!$B$9</f>
        <v>1192.3799999999999</v>
      </c>
      <c r="C46" s="125">
        <v>4.8099999999999996</v>
      </c>
      <c r="D46" s="124">
        <f>[7]Support!I43-Summary!B46</f>
        <v>12554.07</v>
      </c>
      <c r="E46" s="125">
        <v>4.7549999999999999</v>
      </c>
      <c r="G46" s="124">
        <f t="shared" si="1"/>
        <v>13746.449999999999</v>
      </c>
    </row>
    <row r="47" spans="1:7">
      <c r="A47" s="98">
        <f>[7]Support!B44</f>
        <v>38200</v>
      </c>
      <c r="B47" s="124">
        <f>[7]Support!C44*Summary!$B$9</f>
        <v>1178.79</v>
      </c>
      <c r="C47" s="125">
        <v>4.8099999999999996</v>
      </c>
      <c r="D47" s="124">
        <f>[7]Support!I44-Summary!B47</f>
        <v>12252.869999999999</v>
      </c>
      <c r="E47" s="125">
        <v>4.7549999999999999</v>
      </c>
      <c r="G47" s="124">
        <f t="shared" si="1"/>
        <v>13431.66</v>
      </c>
    </row>
    <row r="48" spans="1:7">
      <c r="A48" s="98">
        <f>[7]Support!B45</f>
        <v>38231</v>
      </c>
      <c r="B48" s="124">
        <f>[7]Support!C45*Summary!$B$9</f>
        <v>1162.68</v>
      </c>
      <c r="C48" s="125">
        <v>4.8099999999999996</v>
      </c>
      <c r="D48" s="124">
        <f>[7]Support!I45-Summary!B48</f>
        <v>12009.39</v>
      </c>
      <c r="E48" s="125">
        <v>4.7549999999999999</v>
      </c>
      <c r="G48" s="124">
        <f t="shared" si="1"/>
        <v>13172.07</v>
      </c>
    </row>
    <row r="49" spans="1:7">
      <c r="A49" s="98">
        <f>[7]Support!B46</f>
        <v>38261</v>
      </c>
      <c r="B49" s="124">
        <f>[7]Support!C46*Summary!$B$9</f>
        <v>1151.58</v>
      </c>
      <c r="C49" s="125">
        <v>4.8099999999999996</v>
      </c>
      <c r="D49" s="124">
        <f>[7]Support!I46-Summary!B49</f>
        <v>11747.07</v>
      </c>
      <c r="E49" s="125">
        <v>4.7549999999999999</v>
      </c>
      <c r="G49" s="124">
        <f t="shared" si="1"/>
        <v>12898.65</v>
      </c>
    </row>
    <row r="50" spans="1:7">
      <c r="A50" s="98">
        <f>[7]Support!B47</f>
        <v>38292</v>
      </c>
      <c r="B50" s="124">
        <f>[7]Support!C47*Summary!$B$9</f>
        <v>1136.3699999999999</v>
      </c>
      <c r="C50" s="125">
        <v>4.8099999999999996</v>
      </c>
      <c r="D50" s="124">
        <f>[7]Support!I47-Summary!B50</f>
        <v>11547</v>
      </c>
      <c r="E50" s="125">
        <v>4.7549999999999999</v>
      </c>
      <c r="G50" s="124">
        <f t="shared" si="1"/>
        <v>12683.369999999999</v>
      </c>
    </row>
    <row r="51" spans="1:7">
      <c r="A51" s="98">
        <f>[7]Support!B48</f>
        <v>38322</v>
      </c>
      <c r="B51" s="124">
        <f>[7]Support!C48*Summary!$B$9</f>
        <v>1124.3699999999999</v>
      </c>
      <c r="C51" s="125">
        <v>4.8099999999999996</v>
      </c>
      <c r="D51" s="124">
        <f>[7]Support!I48-Summary!B51</f>
        <v>11288.82</v>
      </c>
      <c r="E51" s="125">
        <v>4.7549999999999999</v>
      </c>
      <c r="G51" s="124">
        <f t="shared" si="1"/>
        <v>12413.189999999999</v>
      </c>
    </row>
    <row r="52" spans="1:7">
      <c r="A52" s="98">
        <f>[7]Support!B49</f>
        <v>38353</v>
      </c>
      <c r="B52" s="124">
        <f>[7]Support!C49*Summary!$B$9</f>
        <v>1110.78</v>
      </c>
      <c r="C52" s="125">
        <v>4.8099999999999996</v>
      </c>
      <c r="D52" s="124">
        <f>[7]Support!I49-Summary!B52</f>
        <v>11075.849999999999</v>
      </c>
      <c r="E52" s="125">
        <v>4.7549999999999999</v>
      </c>
      <c r="G52" s="124">
        <f t="shared" si="1"/>
        <v>12186.63</v>
      </c>
    </row>
    <row r="53" spans="1:7">
      <c r="A53" s="98">
        <f>[7]Support!B50</f>
        <v>38384</v>
      </c>
      <c r="B53" s="124">
        <f>[7]Support!C50*Summary!$B$9</f>
        <v>1097.46</v>
      </c>
      <c r="C53" s="125">
        <v>4.8099999999999996</v>
      </c>
      <c r="D53" s="124">
        <f>[7]Support!I50-Summary!B53</f>
        <v>10872.329999999998</v>
      </c>
      <c r="E53" s="125">
        <v>4.7549999999999999</v>
      </c>
      <c r="G53" s="124">
        <f t="shared" si="1"/>
        <v>11969.789999999997</v>
      </c>
    </row>
    <row r="54" spans="1:7">
      <c r="A54" s="98">
        <f>[7]Support!B51</f>
        <v>38412</v>
      </c>
      <c r="B54" s="124">
        <f>[7]Support!C51*Summary!$B$9</f>
        <v>1083.57</v>
      </c>
      <c r="C54" s="125">
        <v>4.8099999999999996</v>
      </c>
      <c r="D54" s="124">
        <f>[7]Support!I51-Summary!B54</f>
        <v>10635.96</v>
      </c>
      <c r="E54" s="125">
        <v>4.7549999999999999</v>
      </c>
      <c r="G54" s="124">
        <f t="shared" si="1"/>
        <v>11719.529999999999</v>
      </c>
    </row>
    <row r="55" spans="1:7">
      <c r="A55" s="98">
        <f>[7]Support!B52</f>
        <v>38443</v>
      </c>
      <c r="B55" s="124">
        <f>[7]Support!C52*Summary!$B$9</f>
        <v>1070.55</v>
      </c>
      <c r="C55" s="125">
        <v>4.8099999999999996</v>
      </c>
      <c r="D55" s="124">
        <f>[7]Support!I52-Summary!B55</f>
        <v>10431.33</v>
      </c>
      <c r="E55" s="125">
        <v>4.7549999999999999</v>
      </c>
      <c r="G55" s="124">
        <f t="shared" si="1"/>
        <v>11501.88</v>
      </c>
    </row>
    <row r="56" spans="1:7">
      <c r="A56" s="98">
        <f>[7]Support!B53</f>
        <v>38473</v>
      </c>
      <c r="B56" s="124">
        <f>[7]Support!C53*Summary!$B$9</f>
        <v>1056.3599999999999</v>
      </c>
      <c r="C56" s="125">
        <v>4.8099999999999996</v>
      </c>
      <c r="D56" s="124">
        <f>[7]Support!I53-Summary!B56</f>
        <v>10236.06</v>
      </c>
      <c r="E56" s="125">
        <v>4.7549999999999999</v>
      </c>
      <c r="G56" s="124">
        <f t="shared" si="1"/>
        <v>11292.42</v>
      </c>
    </row>
    <row r="57" spans="1:7">
      <c r="A57" s="98">
        <f>[7]Support!B54</f>
        <v>38504</v>
      </c>
      <c r="B57" s="124">
        <f>[7]Support!C54*Summary!$B$9</f>
        <v>1044.24</v>
      </c>
      <c r="C57" s="125">
        <v>4.8099999999999996</v>
      </c>
      <c r="D57" s="124">
        <f>[7]Support!I54-Summary!B57</f>
        <v>10021.83</v>
      </c>
      <c r="E57" s="125">
        <v>4.7549999999999999</v>
      </c>
      <c r="G57" s="124">
        <f t="shared" si="1"/>
        <v>11066.07</v>
      </c>
    </row>
    <row r="58" spans="1:7">
      <c r="A58" s="98">
        <f>[7]Support!B55</f>
        <v>38534</v>
      </c>
      <c r="B58" s="124"/>
      <c r="C58" s="125"/>
      <c r="D58" s="124">
        <f>[7]Support!I55-Summary!B58</f>
        <v>9819.42</v>
      </c>
      <c r="E58" s="125">
        <v>4.7549999999999999</v>
      </c>
      <c r="G58" s="124">
        <f t="shared" si="1"/>
        <v>9819.42</v>
      </c>
    </row>
    <row r="59" spans="1:7">
      <c r="A59" s="98">
        <f>[7]Support!B56</f>
        <v>38565</v>
      </c>
      <c r="B59" s="124"/>
      <c r="C59" s="125"/>
      <c r="D59" s="124">
        <f>[7]Support!I56-Summary!B59</f>
        <v>9642.6</v>
      </c>
      <c r="E59" s="125">
        <v>4.7549999999999999</v>
      </c>
      <c r="G59" s="124">
        <f t="shared" si="1"/>
        <v>9642.6</v>
      </c>
    </row>
    <row r="60" spans="1:7">
      <c r="A60" s="98">
        <f>[7]Support!B57</f>
        <v>38596</v>
      </c>
      <c r="B60" s="124"/>
      <c r="C60" s="125"/>
      <c r="D60" s="124">
        <f>[7]Support!I57-Summary!B60</f>
        <v>9425.0399999999991</v>
      </c>
      <c r="E60" s="125">
        <v>4.7549999999999999</v>
      </c>
      <c r="G60" s="124">
        <f t="shared" si="1"/>
        <v>9425.0399999999991</v>
      </c>
    </row>
    <row r="61" spans="1:7">
      <c r="A61" s="98">
        <f>[7]Support!B58</f>
        <v>38626</v>
      </c>
      <c r="B61" s="124"/>
      <c r="C61" s="125"/>
      <c r="D61" s="124">
        <f>[7]Support!I58-Summary!B61</f>
        <v>9263.0399999999991</v>
      </c>
      <c r="E61" s="125">
        <v>4.7549999999999999</v>
      </c>
      <c r="G61" s="124">
        <f t="shared" si="1"/>
        <v>9263.0399999999991</v>
      </c>
    </row>
    <row r="62" spans="1:7">
      <c r="A62" s="98">
        <f>[7]Support!B59</f>
        <v>38657</v>
      </c>
      <c r="B62" s="124"/>
      <c r="C62" s="125"/>
      <c r="D62" s="124">
        <f>[7]Support!I59-Summary!B62</f>
        <v>9088.32</v>
      </c>
      <c r="E62" s="125">
        <v>4.7549999999999999</v>
      </c>
      <c r="G62" s="124">
        <f t="shared" si="1"/>
        <v>9088.32</v>
      </c>
    </row>
    <row r="63" spans="1:7">
      <c r="A63" s="98">
        <f>[7]Support!B60</f>
        <v>38687</v>
      </c>
      <c r="B63" s="124"/>
      <c r="C63" s="125"/>
      <c r="D63" s="124">
        <f>[7]Support!I60-Summary!B63</f>
        <v>8863.83</v>
      </c>
      <c r="E63" s="125">
        <v>4.7549999999999999</v>
      </c>
      <c r="G63" s="124">
        <f t="shared" si="1"/>
        <v>8863.83</v>
      </c>
    </row>
    <row r="64" spans="1:7">
      <c r="A64" s="98">
        <f>[7]Support!B61</f>
        <v>38718</v>
      </c>
      <c r="B64" s="124"/>
      <c r="C64" s="125"/>
      <c r="D64" s="124">
        <f>[7]Support!I61-Summary!B64</f>
        <v>8705.61</v>
      </c>
      <c r="E64" s="125">
        <v>4.7549999999999999</v>
      </c>
      <c r="G64" s="124">
        <f t="shared" si="1"/>
        <v>8705.61</v>
      </c>
    </row>
  </sheetData>
  <mergeCells count="2">
    <mergeCell ref="B6:C6"/>
    <mergeCell ref="D6:E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Inputs-Summary</vt:lpstr>
      <vt:lpstr>3% Unwind Small VPP</vt:lpstr>
      <vt:lpstr>3% Unwind Large VPP + Oil</vt:lpstr>
      <vt:lpstr>Curves</vt:lpstr>
      <vt:lpstr>Summary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'3% Unwind Large VPP + Oil'!mthbeg</vt:lpstr>
      <vt:lpstr>mthbeg</vt:lpstr>
      <vt:lpstr>'3% Unwind Large VPP + Oil'!mthend</vt:lpstr>
      <vt:lpstr>mthend</vt:lpstr>
      <vt:lpstr>Password</vt:lpstr>
      <vt:lpstr>'Inputs-Summary'!Print_Area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2001-06-18T13:56:56Z</cp:lastPrinted>
  <dcterms:created xsi:type="dcterms:W3CDTF">1999-10-07T20:41:24Z</dcterms:created>
  <dcterms:modified xsi:type="dcterms:W3CDTF">2023-09-13T16:32:50Z</dcterms:modified>
</cp:coreProperties>
</file>