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5559AB-6ADA-4F19-A6E6-FE7EC29CA4F8}" xr6:coauthVersionLast="47" xr6:coauthVersionMax="47" xr10:uidLastSave="{00000000-0000-0000-0000-000000000000}"/>
  <bookViews>
    <workbookView xWindow="-120" yWindow="-120" windowWidth="38640" windowHeight="15720"/>
  </bookViews>
  <sheets>
    <sheet name="LOCAL GAS CURVE " sheetId="1" r:id="rId1"/>
  </sheets>
  <externalReferences>
    <externalReference r:id="rId2"/>
  </externalReferences>
  <definedNames>
    <definedName name="COUNTRY">[1]ASS!#REF!</definedName>
    <definedName name="CURRENCY">[1]ASS!#REF!</definedName>
    <definedName name="EIRR">[1]ASS!#REF!</definedName>
    <definedName name="ENPV">[1]ASS!#REF!</definedName>
    <definedName name="mthbeg">#REF!</definedName>
    <definedName name="mthend">#REF!</definedName>
    <definedName name="Newvolume" localSheetId="0">'LOCAL GAS CURVE '!#REF!</definedName>
    <definedName name="Newvolume">#REF!</definedName>
    <definedName name="Oldvolume" localSheetId="0">'LOCAL GAS CURVE '!#REF!</definedName>
    <definedName name="Oldvolume">#REF!</definedName>
    <definedName name="_xlnm.Print_Area" localSheetId="0">'LOCAL GAS CURVE '!$A$1:$M$53</definedName>
    <definedName name="_xlnm.Print_Area">#REF!</definedName>
    <definedName name="_xlnm.Print_Titles">#REF!</definedName>
    <definedName name="_REF2">#REF!</definedName>
    <definedName name="_REF3">#REF!</definedName>
    <definedName name="_REF4">#REF!</definedName>
    <definedName name="sencount" hidden="1">1</definedName>
    <definedName name="TOC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D7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M41" i="1"/>
  <c r="G42" i="1"/>
  <c r="H42" i="1"/>
  <c r="I42" i="1"/>
  <c r="G43" i="1"/>
  <c r="H43" i="1"/>
  <c r="I43" i="1"/>
  <c r="G44" i="1"/>
  <c r="H44" i="1"/>
  <c r="I44" i="1"/>
  <c r="D45" i="1"/>
  <c r="G45" i="1"/>
  <c r="H45" i="1"/>
  <c r="I45" i="1"/>
  <c r="D46" i="1"/>
  <c r="G46" i="1"/>
  <c r="H46" i="1"/>
  <c r="I46" i="1"/>
  <c r="D47" i="1"/>
  <c r="G47" i="1"/>
  <c r="H47" i="1"/>
  <c r="I47" i="1"/>
  <c r="D48" i="1"/>
  <c r="G48" i="1"/>
  <c r="H48" i="1"/>
  <c r="I48" i="1"/>
  <c r="D49" i="1"/>
  <c r="G49" i="1"/>
  <c r="H49" i="1"/>
  <c r="I49" i="1"/>
  <c r="D50" i="1"/>
  <c r="G50" i="1"/>
  <c r="H50" i="1"/>
  <c r="I50" i="1"/>
  <c r="D51" i="1"/>
  <c r="G51" i="1"/>
  <c r="H51" i="1"/>
  <c r="I51" i="1"/>
</calcChain>
</file>

<file path=xl/sharedStrings.xml><?xml version="1.0" encoding="utf-8"?>
<sst xmlns="http://schemas.openxmlformats.org/spreadsheetml/2006/main" count="53" uniqueCount="53">
  <si>
    <t>Mark Date</t>
  </si>
  <si>
    <t>Curve Date</t>
  </si>
  <si>
    <t>Term</t>
  </si>
  <si>
    <t>Daily Volume</t>
  </si>
  <si>
    <t>30 Y - 0 M</t>
  </si>
  <si>
    <t>Delivery Point</t>
  </si>
  <si>
    <t>IF-FGT/Z2</t>
  </si>
  <si>
    <t>NYMEX Offer</t>
  </si>
  <si>
    <t>FGT Z2 Offer</t>
  </si>
  <si>
    <t>Origination (Jared)</t>
  </si>
  <si>
    <t>Volatility Offer</t>
  </si>
  <si>
    <t>Calculated Swap Price</t>
  </si>
  <si>
    <t>EXCLUDED</t>
  </si>
  <si>
    <t>Start Date</t>
  </si>
  <si>
    <t>End Date</t>
  </si>
  <si>
    <t>Nymex Swap</t>
  </si>
  <si>
    <t>Nymex Spread</t>
  </si>
  <si>
    <t>Total Delivered Price to FGT Mkt Area</t>
  </si>
  <si>
    <t>Total Delivered Price to FGT Mkt Area (Annual)</t>
  </si>
  <si>
    <t>June 03 - May 04</t>
  </si>
  <si>
    <t>June 04 - May 05</t>
  </si>
  <si>
    <t>June 05 - May 06</t>
  </si>
  <si>
    <t>June 06 - May 07</t>
  </si>
  <si>
    <t>June 07 - May 08</t>
  </si>
  <si>
    <t>Month</t>
  </si>
  <si>
    <t>Volume</t>
  </si>
  <si>
    <t>Price</t>
  </si>
  <si>
    <t>June 08 - May 09</t>
  </si>
  <si>
    <t>June 09 - May 10</t>
  </si>
  <si>
    <t>June 10 - May 11</t>
  </si>
  <si>
    <t>June011 - May 12</t>
  </si>
  <si>
    <t>June 12 - May 13</t>
  </si>
  <si>
    <t>June 13 - May 14</t>
  </si>
  <si>
    <t>June 14 - May 15</t>
  </si>
  <si>
    <t>June 15 - May 16</t>
  </si>
  <si>
    <t>June16 - May 17</t>
  </si>
  <si>
    <t>June17 - May 18</t>
  </si>
  <si>
    <t>June 18 - May 19</t>
  </si>
  <si>
    <t>June 19 - May 20</t>
  </si>
  <si>
    <t>June 20 - May 21</t>
  </si>
  <si>
    <t>June 21 - May 22</t>
  </si>
  <si>
    <t>June 22 - May 23</t>
  </si>
  <si>
    <t>June 23 - May 24</t>
  </si>
  <si>
    <t>June 24 - May 25</t>
  </si>
  <si>
    <t>June 25 - May 26</t>
  </si>
  <si>
    <t>June 26 - May 27</t>
  </si>
  <si>
    <t>June 27 - May 28</t>
  </si>
  <si>
    <t>June 28 - May 29</t>
  </si>
  <si>
    <t>June 29 - May 30</t>
  </si>
  <si>
    <t>June 30 - May 31</t>
  </si>
  <si>
    <t>"DELIVERED GAS" Offer</t>
  </si>
  <si>
    <t xml:space="preserve"> "Transport" Offer (Annual)</t>
  </si>
  <si>
    <t>Nov 02 - May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</si>
</sst>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71" formatCode="0.0000"/>
    <numFmt numFmtId="172" formatCode="0.000"/>
    <numFmt numFmtId="177" formatCode="_(* #,##0_);_(* \(#,##0\);_(* &quot;-&quot;??_);_(@_)"/>
    <numFmt numFmtId="185" formatCode="&quot;$&quot;#,##0.0000"/>
    <numFmt numFmtId="186" formatCode="&quot;$&quot;#,##0.00"/>
    <numFmt numFmtId="187" formatCode="&quot;$&quot;#,##0.000"/>
  </numFmts>
  <fonts count="21">
    <font>
      <sz val="10"/>
      <name val="Arial"/>
    </font>
    <font>
      <b/>
      <sz val="10"/>
      <name val="Arial"/>
    </font>
    <font>
      <sz val="10"/>
      <name val="MS Sans Serif"/>
    </font>
    <font>
      <b/>
      <sz val="8"/>
      <name val="Arial"/>
    </font>
    <font>
      <sz val="10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0">
    <xf numFmtId="0" fontId="0" fillId="0" borderId="0"/>
    <xf numFmtId="1" fontId="2" fillId="0" borderId="0"/>
    <xf numFmtId="0" fontId="1" fillId="2" borderId="1">
      <alignment horizontal="center" vertical="center"/>
    </xf>
    <xf numFmtId="0" fontId="3" fillId="0" borderId="2">
      <alignment horizontal="center"/>
    </xf>
    <xf numFmtId="43" fontId="4" fillId="0" borderId="0" applyFont="0" applyFill="0" applyBorder="0" applyAlignment="0" applyProtection="0"/>
    <xf numFmtId="6" fontId="5" fillId="0" borderId="0">
      <protection locked="0"/>
    </xf>
    <xf numFmtId="0" fontId="4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4" fillId="0" borderId="0">
      <protection locked="0"/>
    </xf>
    <xf numFmtId="0" fontId="4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4" fillId="0" borderId="0" applyFont="0" applyFill="0" applyBorder="0" applyAlignment="0" applyProtection="0"/>
    <xf numFmtId="0" fontId="4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ill="1" applyBorder="1"/>
    <xf numFmtId="187" fontId="0" fillId="0" borderId="0" xfId="0" applyNumberFormat="1" applyFill="1" applyBorder="1"/>
    <xf numFmtId="0" fontId="15" fillId="0" borderId="0" xfId="0" applyFont="1" applyFill="1" applyBorder="1"/>
    <xf numFmtId="14" fontId="16" fillId="5" borderId="4" xfId="0" applyNumberFormat="1" applyFont="1" applyFill="1" applyBorder="1" applyAlignment="1">
      <alignment horizontal="center"/>
    </xf>
    <xf numFmtId="14" fontId="16" fillId="5" borderId="0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7" fontId="16" fillId="5" borderId="4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17" fontId="16" fillId="0" borderId="0" xfId="0" applyNumberFormat="1" applyFont="1" applyFill="1" applyBorder="1" applyAlignment="1">
      <alignment horizontal="center"/>
    </xf>
    <xf numFmtId="177" fontId="16" fillId="0" borderId="0" xfId="4" applyNumberFormat="1" applyFont="1" applyFill="1" applyBorder="1" applyAlignment="1">
      <alignment horizontal="center"/>
    </xf>
    <xf numFmtId="185" fontId="0" fillId="0" borderId="0" xfId="0" applyNumberFormat="1" applyFill="1" applyBorder="1" applyAlignment="1">
      <alignment horizontal="center"/>
    </xf>
    <xf numFmtId="6" fontId="0" fillId="0" borderId="0" xfId="0" applyNumberFormat="1" applyFill="1" applyBorder="1" applyAlignment="1">
      <alignment horizontal="right"/>
    </xf>
    <xf numFmtId="37" fontId="16" fillId="5" borderId="4" xfId="0" applyNumberFormat="1" applyFont="1" applyFill="1" applyBorder="1" applyAlignment="1">
      <alignment horizontal="center"/>
    </xf>
    <xf numFmtId="37" fontId="16" fillId="5" borderId="0" xfId="0" applyNumberFormat="1" applyFont="1" applyFill="1" applyBorder="1" applyAlignment="1">
      <alignment horizontal="center"/>
    </xf>
    <xf numFmtId="0" fontId="4" fillId="0" borderId="0" xfId="20" quotePrefix="1" applyFont="1" applyBorder="1" applyAlignment="1">
      <alignment horizontal="center"/>
    </xf>
    <xf numFmtId="17" fontId="16" fillId="5" borderId="0" xfId="0" applyNumberFormat="1" applyFont="1" applyFill="1" applyBorder="1" applyAlignment="1">
      <alignment horizontal="center"/>
    </xf>
    <xf numFmtId="185" fontId="15" fillId="0" borderId="0" xfId="0" applyNumberFormat="1" applyFont="1" applyFill="1" applyBorder="1" applyAlignment="1">
      <alignment horizontal="right"/>
    </xf>
    <xf numFmtId="172" fontId="16" fillId="5" borderId="4" xfId="0" applyNumberFormat="1" applyFont="1" applyFill="1" applyBorder="1" applyAlignment="1">
      <alignment horizontal="center"/>
    </xf>
    <xf numFmtId="6" fontId="15" fillId="0" borderId="0" xfId="0" applyNumberFormat="1" applyFont="1" applyFill="1" applyBorder="1" applyAlignment="1">
      <alignment horizontal="center"/>
    </xf>
    <xf numFmtId="186" fontId="16" fillId="0" borderId="0" xfId="0" applyNumberFormat="1" applyFont="1" applyFill="1" applyBorder="1" applyAlignment="1">
      <alignment horizontal="center"/>
    </xf>
    <xf numFmtId="187" fontId="15" fillId="6" borderId="6" xfId="0" applyNumberFormat="1" applyFont="1" applyFill="1" applyBorder="1" applyAlignment="1">
      <alignment horizontal="center"/>
    </xf>
    <xf numFmtId="187" fontId="15" fillId="6" borderId="0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1" fontId="15" fillId="0" borderId="0" xfId="0" applyNumberFormat="1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4" fontId="17" fillId="7" borderId="8" xfId="0" applyNumberFormat="1" applyFont="1" applyFill="1" applyBorder="1" applyAlignment="1">
      <alignment horizontal="center"/>
    </xf>
    <xf numFmtId="14" fontId="17" fillId="7" borderId="4" xfId="0" applyNumberFormat="1" applyFont="1" applyFill="1" applyBorder="1" applyAlignment="1">
      <alignment horizontal="center" wrapText="1"/>
    </xf>
    <xf numFmtId="14" fontId="17" fillId="7" borderId="4" xfId="0" applyNumberFormat="1" applyFont="1" applyFill="1" applyBorder="1" applyAlignment="1">
      <alignment horizontal="center"/>
    </xf>
    <xf numFmtId="14" fontId="15" fillId="7" borderId="9" xfId="0" applyNumberFormat="1" applyFont="1" applyFill="1" applyBorder="1" applyAlignment="1">
      <alignment horizontal="center" wrapText="1"/>
    </xf>
    <xf numFmtId="14" fontId="17" fillId="7" borderId="9" xfId="0" applyNumberFormat="1" applyFont="1" applyFill="1" applyBorder="1" applyAlignment="1">
      <alignment horizontal="center" wrapText="1"/>
    </xf>
    <xf numFmtId="14" fontId="15" fillId="0" borderId="0" xfId="0" applyNumberFormat="1" applyFont="1" applyFill="1" applyBorder="1" applyAlignment="1">
      <alignment horizontal="center"/>
    </xf>
    <xf numFmtId="187" fontId="15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8" fillId="8" borderId="0" xfId="0" applyNumberFormat="1" applyFont="1" applyFill="1" applyBorder="1" applyAlignment="1">
      <alignment horizontal="center"/>
    </xf>
    <xf numFmtId="171" fontId="15" fillId="8" borderId="0" xfId="0" applyNumberFormat="1" applyFont="1" applyFill="1" applyBorder="1" applyAlignment="1">
      <alignment horizontal="center"/>
    </xf>
    <xf numFmtId="172" fontId="15" fillId="0" borderId="0" xfId="0" applyNumberFormat="1" applyFont="1" applyFill="1" applyBorder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1" fontId="17" fillId="0" borderId="11" xfId="0" applyNumberFormat="1" applyFont="1" applyBorder="1" applyAlignment="1">
      <alignment horizontal="center"/>
    </xf>
    <xf numFmtId="1" fontId="17" fillId="0" borderId="12" xfId="0" applyNumberFormat="1" applyFont="1" applyBorder="1" applyAlignment="1">
      <alignment horizontal="center"/>
    </xf>
    <xf numFmtId="14" fontId="0" fillId="0" borderId="13" xfId="0" applyNumberFormat="1" applyFill="1" applyBorder="1"/>
    <xf numFmtId="1" fontId="0" fillId="0" borderId="0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2" fontId="0" fillId="0" borderId="15" xfId="0" applyNumberFormat="1" applyFill="1" applyBorder="1" applyAlignment="1">
      <alignment horizontal="center"/>
    </xf>
    <xf numFmtId="14" fontId="15" fillId="0" borderId="0" xfId="0" applyNumberFormat="1" applyFont="1" applyFill="1" applyBorder="1"/>
    <xf numFmtId="0" fontId="19" fillId="0" borderId="0" xfId="0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CTGMidstream/DEALS/ft%20pierce/Models/Ft%20Pierce%20Merchant%20Model_AQ_501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"/>
      <sheetName val="ASS2"/>
      <sheetName val="CF"/>
      <sheetName val="RETURNS"/>
      <sheetName val="EINC"/>
      <sheetName val="DRAWDOWN"/>
      <sheetName val="IDC_FEES"/>
      <sheetName val="FIN"/>
      <sheetName val="TAXES"/>
      <sheetName val="DEPR"/>
      <sheetName val="TCASH"/>
      <sheetName val="BS_IS"/>
      <sheetName val="O&amp;M SUMMARY_183MW"/>
      <sheetName val="O&amp;M SUMMARY_196MW"/>
      <sheetName val="ICF CURVES_01_30_01"/>
      <sheetName val="LOCAL GAS CURVE"/>
      <sheetName val="LIBOR"/>
      <sheetName val="CAPACITY PMT"/>
      <sheetName val="TRANS PMT"/>
      <sheetName val="Converge_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Z55"/>
  <sheetViews>
    <sheetView showGridLines="0" tabSelected="1" topLeftCell="A10" zoomScale="85" workbookViewId="0">
      <selection activeCell="C29" sqref="C29"/>
    </sheetView>
  </sheetViews>
  <sheetFormatPr defaultRowHeight="12.75"/>
  <cols>
    <col min="1" max="1" width="21.7109375" style="1" bestFit="1" customWidth="1"/>
    <col min="2" max="2" width="9.5703125" style="1" bestFit="1" customWidth="1"/>
    <col min="3" max="3" width="20.85546875" style="1" customWidth="1"/>
    <col min="4" max="4" width="14.5703125" style="1" customWidth="1"/>
    <col min="5" max="5" width="14.42578125" style="1" bestFit="1" customWidth="1"/>
    <col min="6" max="6" width="15.42578125" style="1" bestFit="1" customWidth="1"/>
    <col min="7" max="7" width="20.140625" style="1" bestFit="1" customWidth="1"/>
    <col min="8" max="8" width="24" style="1" customWidth="1"/>
    <col min="9" max="9" width="25" style="1" customWidth="1"/>
    <col min="10" max="10" width="11.7109375" style="1" customWidth="1"/>
    <col min="11" max="16384" width="9.140625" style="1"/>
  </cols>
  <sheetData>
    <row r="2" spans="1:10">
      <c r="H2" s="2"/>
      <c r="I2" s="2"/>
      <c r="J2" s="2"/>
    </row>
    <row r="3" spans="1:10">
      <c r="A3" s="3" t="s">
        <v>0</v>
      </c>
      <c r="B3" s="4">
        <v>36951</v>
      </c>
      <c r="C3" s="5"/>
    </row>
    <row r="4" spans="1:10">
      <c r="A4" s="3" t="s">
        <v>1</v>
      </c>
      <c r="B4" s="4">
        <v>36950</v>
      </c>
      <c r="C4" s="5"/>
      <c r="D4" s="6"/>
    </row>
    <row r="5" spans="1:10">
      <c r="B5" s="3"/>
      <c r="C5" s="3"/>
    </row>
    <row r="6" spans="1:10" s="7" customFormat="1">
      <c r="H6" s="1"/>
      <c r="I6" s="1"/>
      <c r="J6" s="1"/>
    </row>
    <row r="7" spans="1:10" s="10" customFormat="1">
      <c r="A7" s="8" t="s">
        <v>2</v>
      </c>
      <c r="B7" s="9">
        <f>INDEX(A23:A51,D21,1)</f>
        <v>40330</v>
      </c>
      <c r="C7" s="9"/>
      <c r="D7" s="9">
        <f>INDEX(B23:B51,D21,1)</f>
        <v>40693</v>
      </c>
      <c r="G7" s="11"/>
      <c r="H7" s="1"/>
      <c r="I7" s="1"/>
      <c r="J7" s="1"/>
    </row>
    <row r="8" spans="1:10">
      <c r="A8" s="12"/>
      <c r="B8" s="13"/>
      <c r="C8" s="13"/>
      <c r="D8" s="13"/>
      <c r="E8" s="14"/>
      <c r="F8" s="15"/>
      <c r="G8" s="16"/>
    </row>
    <row r="9" spans="1:10">
      <c r="A9" s="8" t="s">
        <v>3</v>
      </c>
      <c r="B9" s="17">
        <v>15000</v>
      </c>
      <c r="C9" s="18"/>
      <c r="D9" s="19" t="s">
        <v>4</v>
      </c>
      <c r="E9" s="14"/>
      <c r="F9" s="15"/>
      <c r="G9" s="16"/>
    </row>
    <row r="10" spans="1:10">
      <c r="A10" s="8"/>
      <c r="B10" s="13"/>
      <c r="C10" s="13"/>
      <c r="D10" s="13"/>
      <c r="E10" s="14"/>
      <c r="F10" s="15"/>
      <c r="G10" s="16"/>
    </row>
    <row r="11" spans="1:10">
      <c r="A11" s="8" t="s">
        <v>5</v>
      </c>
      <c r="B11" s="9" t="s">
        <v>6</v>
      </c>
      <c r="C11" s="20"/>
      <c r="D11" s="13"/>
      <c r="E11" s="14"/>
      <c r="F11" s="15"/>
      <c r="G11" s="16"/>
    </row>
    <row r="12" spans="1:10" ht="13.5" thickBot="1">
      <c r="A12" s="12"/>
      <c r="B12" s="13"/>
      <c r="C12" s="13"/>
      <c r="D12" s="13"/>
      <c r="E12" s="14"/>
      <c r="F12" s="21"/>
      <c r="G12" s="16"/>
    </row>
    <row r="13" spans="1:10" hidden="1">
      <c r="A13" s="8" t="s">
        <v>7</v>
      </c>
      <c r="B13" s="22">
        <v>0</v>
      </c>
      <c r="C13" s="22"/>
      <c r="D13" s="22">
        <v>0.06</v>
      </c>
      <c r="E13" s="14"/>
      <c r="F13" s="21"/>
      <c r="G13" s="16"/>
    </row>
    <row r="14" spans="1:10" hidden="1">
      <c r="A14" s="8" t="s">
        <v>8</v>
      </c>
      <c r="B14" s="22">
        <v>0</v>
      </c>
      <c r="C14" s="22"/>
      <c r="D14" s="22">
        <v>2.5000000000000001E-2</v>
      </c>
      <c r="E14" s="14"/>
      <c r="F14" s="21"/>
      <c r="G14" s="16"/>
    </row>
    <row r="15" spans="1:10" hidden="1">
      <c r="A15" s="8" t="s">
        <v>9</v>
      </c>
      <c r="B15" s="22">
        <v>0</v>
      </c>
      <c r="C15" s="22"/>
      <c r="D15" s="22">
        <v>2.5000000000000001E-2</v>
      </c>
      <c r="E15" s="14"/>
      <c r="F15" s="15"/>
      <c r="G15" s="23"/>
    </row>
    <row r="16" spans="1:10" hidden="1">
      <c r="A16" s="8" t="s">
        <v>10</v>
      </c>
      <c r="B16" s="22">
        <v>0</v>
      </c>
      <c r="C16" s="22"/>
      <c r="D16" s="22">
        <v>0.02</v>
      </c>
      <c r="E16" s="14"/>
      <c r="F16" s="15"/>
      <c r="G16" s="23"/>
    </row>
    <row r="17" spans="1:26" ht="13.5" hidden="1" thickBot="1">
      <c r="A17" s="3"/>
      <c r="B17" s="24"/>
      <c r="C17" s="24"/>
      <c r="D17" s="13"/>
      <c r="E17" s="21"/>
    </row>
    <row r="18" spans="1:26" ht="13.5" thickBot="1">
      <c r="A18" s="3" t="s">
        <v>11</v>
      </c>
      <c r="B18" s="25">
        <v>5.1948477317929429</v>
      </c>
      <c r="C18" s="26"/>
      <c r="D18" s="13"/>
      <c r="E18" s="21"/>
    </row>
    <row r="19" spans="1:26">
      <c r="A19" s="3"/>
      <c r="B19" s="26"/>
      <c r="C19" s="26"/>
      <c r="D19" s="13"/>
      <c r="E19" s="21"/>
      <c r="L19" s="2"/>
    </row>
    <row r="20" spans="1:26">
      <c r="A20" s="12"/>
      <c r="B20" s="13"/>
      <c r="C20" s="13"/>
      <c r="D20" s="13"/>
      <c r="E20" s="14"/>
      <c r="F20" s="15"/>
      <c r="G20" s="16"/>
      <c r="H20" s="27"/>
      <c r="I20" s="27"/>
      <c r="J20" s="27"/>
    </row>
    <row r="21" spans="1:26">
      <c r="A21" s="7"/>
      <c r="B21" s="7"/>
      <c r="C21" s="7"/>
      <c r="D21" s="28">
        <v>9</v>
      </c>
      <c r="E21" s="14" t="s">
        <v>12</v>
      </c>
      <c r="F21" s="15"/>
      <c r="G21" s="16"/>
      <c r="H21" s="27"/>
      <c r="I21" s="27"/>
      <c r="J21" s="27"/>
    </row>
    <row r="22" spans="1:26" ht="38.25">
      <c r="A22" s="29" t="s">
        <v>13</v>
      </c>
      <c r="B22" s="30" t="s">
        <v>14</v>
      </c>
      <c r="C22" s="30"/>
      <c r="D22" s="31" t="s">
        <v>15</v>
      </c>
      <c r="E22" s="32" t="s">
        <v>16</v>
      </c>
      <c r="F22" s="33" t="s">
        <v>50</v>
      </c>
      <c r="G22" s="34" t="s">
        <v>17</v>
      </c>
      <c r="H22" s="34" t="s">
        <v>18</v>
      </c>
      <c r="I22" s="33" t="s">
        <v>51</v>
      </c>
    </row>
    <row r="23" spans="1:26" ht="15.75">
      <c r="A23" s="53">
        <v>37561</v>
      </c>
      <c r="B23" s="35">
        <v>37771</v>
      </c>
      <c r="C23" s="35" t="s">
        <v>52</v>
      </c>
      <c r="D23" s="36">
        <v>3.9289999999999998</v>
      </c>
      <c r="E23" s="37">
        <v>0.01</v>
      </c>
      <c r="F23" s="38">
        <v>0.59</v>
      </c>
      <c r="G23" s="36">
        <f t="shared" ref="G23:G51" si="0">D23+F23</f>
        <v>4.5190000000000001</v>
      </c>
      <c r="H23" s="36">
        <f t="shared" ref="H23:H51" si="1">AVERAGE(G23:G24)</f>
        <v>4.5684104776286576</v>
      </c>
      <c r="I23" s="36">
        <f t="shared" ref="I23:I51" si="2">AVERAGE(F23:F24)</f>
        <v>0.63500000000000001</v>
      </c>
    </row>
    <row r="24" spans="1:26">
      <c r="A24" s="35">
        <v>37773</v>
      </c>
      <c r="B24" s="35">
        <v>38137</v>
      </c>
      <c r="C24" s="35" t="s">
        <v>19</v>
      </c>
      <c r="D24" s="36">
        <v>3.9378209552573153</v>
      </c>
      <c r="E24" s="37">
        <v>0.02</v>
      </c>
      <c r="F24" s="39">
        <v>0.68</v>
      </c>
      <c r="G24" s="36">
        <f t="shared" si="0"/>
        <v>4.6178209552573151</v>
      </c>
      <c r="H24" s="36">
        <f t="shared" si="1"/>
        <v>4.643892328280514</v>
      </c>
      <c r="I24" s="36">
        <f t="shared" si="2"/>
        <v>0.68</v>
      </c>
    </row>
    <row r="25" spans="1:26">
      <c r="A25" s="35">
        <v>38139</v>
      </c>
      <c r="B25" s="35">
        <v>38502</v>
      </c>
      <c r="C25" s="35" t="s">
        <v>20</v>
      </c>
      <c r="D25" s="36">
        <v>3.9899637013037133</v>
      </c>
      <c r="E25" s="37">
        <v>0.03</v>
      </c>
      <c r="F25" s="39">
        <v>0.68</v>
      </c>
      <c r="G25" s="36">
        <f t="shared" si="0"/>
        <v>4.669963701303713</v>
      </c>
      <c r="H25" s="36">
        <f t="shared" si="1"/>
        <v>4.6944878141883803</v>
      </c>
      <c r="I25" s="36">
        <f t="shared" si="2"/>
        <v>0.68</v>
      </c>
      <c r="Z25" s="2"/>
    </row>
    <row r="26" spans="1:26">
      <c r="A26" s="35">
        <v>38504</v>
      </c>
      <c r="B26" s="35">
        <v>38867</v>
      </c>
      <c r="C26" s="35" t="s">
        <v>21</v>
      </c>
      <c r="D26" s="36">
        <v>4.039011927073048</v>
      </c>
      <c r="E26" s="37">
        <v>0.04</v>
      </c>
      <c r="F26" s="39">
        <v>0.68</v>
      </c>
      <c r="G26" s="36">
        <f t="shared" si="0"/>
        <v>4.7190119270730477</v>
      </c>
      <c r="H26" s="36">
        <f t="shared" si="1"/>
        <v>4.7475238687532251</v>
      </c>
      <c r="I26" s="36">
        <f t="shared" si="2"/>
        <v>0.68</v>
      </c>
    </row>
    <row r="27" spans="1:26">
      <c r="A27" s="35">
        <v>38869</v>
      </c>
      <c r="B27" s="35">
        <v>39232</v>
      </c>
      <c r="C27" s="35" t="s">
        <v>22</v>
      </c>
      <c r="D27" s="36">
        <v>4.0960358104334036</v>
      </c>
      <c r="E27" s="37">
        <v>0.05</v>
      </c>
      <c r="F27" s="39">
        <v>0.68</v>
      </c>
      <c r="G27" s="36">
        <f t="shared" si="0"/>
        <v>4.7760358104334033</v>
      </c>
      <c r="H27" s="36">
        <f t="shared" si="1"/>
        <v>4.8072571266131572</v>
      </c>
      <c r="I27" s="36">
        <f t="shared" si="2"/>
        <v>0.68</v>
      </c>
    </row>
    <row r="28" spans="1:26">
      <c r="A28" s="35">
        <v>39234</v>
      </c>
      <c r="B28" s="35">
        <v>39598</v>
      </c>
      <c r="C28" s="35" t="s">
        <v>23</v>
      </c>
      <c r="D28" s="36">
        <v>4.1584784427929113</v>
      </c>
      <c r="E28" s="37">
        <v>0.06</v>
      </c>
      <c r="F28" s="39">
        <v>0.68</v>
      </c>
      <c r="G28" s="36">
        <f t="shared" si="0"/>
        <v>4.8384784427929111</v>
      </c>
      <c r="H28" s="36">
        <f t="shared" si="1"/>
        <v>4.871771898807399</v>
      </c>
      <c r="I28" s="36">
        <f t="shared" si="2"/>
        <v>0.68</v>
      </c>
      <c r="K28" s="41" t="s">
        <v>24</v>
      </c>
      <c r="L28" s="42" t="s">
        <v>25</v>
      </c>
      <c r="M28" s="43" t="s">
        <v>26</v>
      </c>
    </row>
    <row r="29" spans="1:26">
      <c r="A29" s="35">
        <v>39600</v>
      </c>
      <c r="B29" s="35">
        <v>39963</v>
      </c>
      <c r="C29" s="35" t="s">
        <v>27</v>
      </c>
      <c r="D29" s="36">
        <v>4.2250653548218882</v>
      </c>
      <c r="E29" s="37">
        <v>7.0000000000000007E-2</v>
      </c>
      <c r="F29" s="39">
        <v>0.68</v>
      </c>
      <c r="G29" s="36">
        <f t="shared" si="0"/>
        <v>4.9050653548218879</v>
      </c>
      <c r="H29" s="36">
        <f t="shared" si="1"/>
        <v>4.9410669801362932</v>
      </c>
      <c r="I29" s="36">
        <f t="shared" si="2"/>
        <v>0.68</v>
      </c>
      <c r="K29" s="44">
        <v>37408</v>
      </c>
      <c r="L29" s="45">
        <v>0</v>
      </c>
      <c r="M29" s="46">
        <v>1.5</v>
      </c>
    </row>
    <row r="30" spans="1:26">
      <c r="A30" s="35">
        <v>39965</v>
      </c>
      <c r="B30" s="35">
        <v>40328</v>
      </c>
      <c r="C30" s="35" t="s">
        <v>28</v>
      </c>
      <c r="D30" s="36">
        <v>4.2970686054506997</v>
      </c>
      <c r="E30" s="37">
        <v>0.08</v>
      </c>
      <c r="F30" s="39">
        <v>0.68</v>
      </c>
      <c r="G30" s="36">
        <f t="shared" si="0"/>
        <v>4.9770686054506994</v>
      </c>
      <c r="H30" s="36">
        <f t="shared" si="1"/>
        <v>5.0155690733204832</v>
      </c>
      <c r="I30" s="36">
        <f t="shared" si="2"/>
        <v>0.68</v>
      </c>
      <c r="K30" s="44">
        <v>37438</v>
      </c>
      <c r="L30" s="45">
        <v>0</v>
      </c>
      <c r="M30" s="46">
        <v>1.5</v>
      </c>
    </row>
    <row r="31" spans="1:26">
      <c r="A31" s="35">
        <v>40330</v>
      </c>
      <c r="B31" s="35">
        <v>40693</v>
      </c>
      <c r="C31" s="35" t="s">
        <v>29</v>
      </c>
      <c r="D31" s="36">
        <v>4.3740695411902681</v>
      </c>
      <c r="E31" s="37">
        <v>0.09</v>
      </c>
      <c r="F31" s="39">
        <v>0.68</v>
      </c>
      <c r="G31" s="36">
        <f t="shared" si="0"/>
        <v>5.0540695411902679</v>
      </c>
      <c r="H31" s="36">
        <f t="shared" si="1"/>
        <v>5.0953504155960712</v>
      </c>
      <c r="I31" s="36">
        <f t="shared" si="2"/>
        <v>0.68</v>
      </c>
      <c r="K31" s="44">
        <v>37469</v>
      </c>
      <c r="L31" s="45">
        <v>0</v>
      </c>
      <c r="M31" s="46">
        <v>1.5</v>
      </c>
    </row>
    <row r="32" spans="1:26">
      <c r="A32" s="35">
        <v>40695</v>
      </c>
      <c r="B32" s="35">
        <v>41059</v>
      </c>
      <c r="C32" s="35" t="s">
        <v>30</v>
      </c>
      <c r="D32" s="36">
        <v>4.4566312900018747</v>
      </c>
      <c r="E32" s="37">
        <v>0.1</v>
      </c>
      <c r="F32" s="39">
        <v>0.68</v>
      </c>
      <c r="G32" s="36">
        <f t="shared" si="0"/>
        <v>5.1366312900018745</v>
      </c>
      <c r="H32" s="36">
        <f t="shared" si="1"/>
        <v>5.179901128739008</v>
      </c>
      <c r="I32" s="36">
        <f t="shared" si="2"/>
        <v>0.68</v>
      </c>
      <c r="K32" s="44">
        <v>37500</v>
      </c>
      <c r="L32" s="45">
        <v>0</v>
      </c>
      <c r="M32" s="46">
        <v>1.5</v>
      </c>
    </row>
    <row r="33" spans="1:13">
      <c r="A33" s="35">
        <v>41061</v>
      </c>
      <c r="B33" s="35">
        <v>41424</v>
      </c>
      <c r="C33" s="35" t="s">
        <v>31</v>
      </c>
      <c r="D33" s="36">
        <v>4.5431709674761427</v>
      </c>
      <c r="E33" s="37">
        <v>0.11</v>
      </c>
      <c r="F33" s="39">
        <v>0.68</v>
      </c>
      <c r="G33" s="36">
        <f t="shared" si="0"/>
        <v>5.2231709674761424</v>
      </c>
      <c r="H33" s="36">
        <f t="shared" si="1"/>
        <v>5.2681657994966011</v>
      </c>
      <c r="I33" s="36">
        <f t="shared" si="2"/>
        <v>0.68</v>
      </c>
      <c r="K33" s="44">
        <v>37530</v>
      </c>
      <c r="L33" s="45">
        <v>0</v>
      </c>
      <c r="M33" s="46">
        <v>0.6</v>
      </c>
    </row>
    <row r="34" spans="1:13">
      <c r="A34" s="35">
        <v>41426</v>
      </c>
      <c r="B34" s="35">
        <v>41789</v>
      </c>
      <c r="C34" s="35" t="s">
        <v>32</v>
      </c>
      <c r="D34" s="36">
        <v>4.6331606315170601</v>
      </c>
      <c r="E34" s="37">
        <v>0.12</v>
      </c>
      <c r="F34" s="39">
        <v>0.68</v>
      </c>
      <c r="G34" s="36">
        <f t="shared" si="0"/>
        <v>5.3131606315170599</v>
      </c>
      <c r="H34" s="36">
        <f t="shared" si="1"/>
        <v>5.3581554626387771</v>
      </c>
      <c r="I34" s="36">
        <f t="shared" si="2"/>
        <v>0.68</v>
      </c>
      <c r="K34" s="44">
        <v>37561</v>
      </c>
      <c r="L34" s="54">
        <v>23939</v>
      </c>
      <c r="M34" s="46">
        <v>0.5</v>
      </c>
    </row>
    <row r="35" spans="1:13">
      <c r="A35" s="35">
        <v>41791</v>
      </c>
      <c r="B35" s="35">
        <v>42154</v>
      </c>
      <c r="C35" s="35" t="s">
        <v>33</v>
      </c>
      <c r="D35" s="36">
        <v>4.7231502937604937</v>
      </c>
      <c r="E35" s="37">
        <v>0.13</v>
      </c>
      <c r="F35" s="39">
        <v>0.68</v>
      </c>
      <c r="G35" s="36">
        <f t="shared" si="0"/>
        <v>5.4031502937604934</v>
      </c>
      <c r="H35" s="36">
        <f t="shared" si="1"/>
        <v>5.4483877831459377</v>
      </c>
      <c r="I35" s="36">
        <f t="shared" si="2"/>
        <v>0.68</v>
      </c>
      <c r="K35" s="44">
        <v>37591</v>
      </c>
      <c r="L35" s="54">
        <v>22287</v>
      </c>
      <c r="M35" s="46">
        <v>0.5</v>
      </c>
    </row>
    <row r="36" spans="1:13">
      <c r="A36" s="35">
        <v>42156</v>
      </c>
      <c r="B36" s="35">
        <v>42520</v>
      </c>
      <c r="C36" s="35" t="s">
        <v>34</v>
      </c>
      <c r="D36" s="36">
        <v>4.8136252725313815</v>
      </c>
      <c r="E36" s="37">
        <v>0.14000000000000001</v>
      </c>
      <c r="F36" s="39">
        <v>0.68</v>
      </c>
      <c r="G36" s="36">
        <f t="shared" si="0"/>
        <v>5.4936252725313812</v>
      </c>
      <c r="H36" s="36">
        <f t="shared" si="1"/>
        <v>5.5383774285324456</v>
      </c>
      <c r="I36" s="36">
        <f t="shared" si="2"/>
        <v>0.68</v>
      </c>
      <c r="K36" s="44">
        <v>37622</v>
      </c>
      <c r="L36" s="54">
        <v>23517</v>
      </c>
      <c r="M36" s="46">
        <v>0.5</v>
      </c>
    </row>
    <row r="37" spans="1:13">
      <c r="A37" s="35">
        <v>42522</v>
      </c>
      <c r="B37" s="35">
        <v>42885</v>
      </c>
      <c r="C37" s="35" t="s">
        <v>35</v>
      </c>
      <c r="D37" s="36">
        <v>4.9031295845335103</v>
      </c>
      <c r="E37" s="37">
        <v>0.15</v>
      </c>
      <c r="F37" s="39">
        <v>0.68</v>
      </c>
      <c r="G37" s="36">
        <f t="shared" si="0"/>
        <v>5.58312958453351</v>
      </c>
      <c r="H37" s="36">
        <f t="shared" si="1"/>
        <v>5.6281244129666774</v>
      </c>
      <c r="I37" s="36">
        <f t="shared" si="2"/>
        <v>0.68</v>
      </c>
      <c r="K37" s="44">
        <v>37653</v>
      </c>
      <c r="L37" s="54">
        <v>23517</v>
      </c>
      <c r="M37" s="46">
        <v>0.5</v>
      </c>
    </row>
    <row r="38" spans="1:13">
      <c r="A38" s="35">
        <v>42887</v>
      </c>
      <c r="B38" s="35">
        <v>43250</v>
      </c>
      <c r="C38" s="35" t="s">
        <v>36</v>
      </c>
      <c r="D38" s="36">
        <v>4.9931192413998451</v>
      </c>
      <c r="E38" s="37">
        <v>0.16</v>
      </c>
      <c r="F38" s="39">
        <v>0.68</v>
      </c>
      <c r="G38" s="36">
        <f t="shared" si="0"/>
        <v>5.6731192413998448</v>
      </c>
      <c r="H38" s="36">
        <f t="shared" si="1"/>
        <v>5.7181140689410164</v>
      </c>
      <c r="I38" s="36">
        <f t="shared" si="2"/>
        <v>0.68</v>
      </c>
      <c r="K38" s="44">
        <v>37681</v>
      </c>
      <c r="L38" s="54">
        <v>23517</v>
      </c>
      <c r="M38" s="46">
        <v>0.5</v>
      </c>
    </row>
    <row r="39" spans="1:13">
      <c r="A39" s="35">
        <v>43252</v>
      </c>
      <c r="B39" s="35">
        <v>43615</v>
      </c>
      <c r="C39" s="35" t="s">
        <v>37</v>
      </c>
      <c r="D39" s="36">
        <v>5.0831088964821873</v>
      </c>
      <c r="E39" s="37">
        <v>0.17</v>
      </c>
      <c r="F39" s="39">
        <v>0.68</v>
      </c>
      <c r="G39" s="36">
        <f t="shared" si="0"/>
        <v>5.763108896482187</v>
      </c>
      <c r="H39" s="36">
        <f t="shared" si="1"/>
        <v>5.8083463084564029</v>
      </c>
      <c r="I39" s="36">
        <f t="shared" si="2"/>
        <v>0.68</v>
      </c>
      <c r="K39" s="44">
        <v>37712</v>
      </c>
      <c r="L39" s="54">
        <v>23517</v>
      </c>
      <c r="M39" s="46">
        <v>0.5</v>
      </c>
    </row>
    <row r="40" spans="1:13">
      <c r="A40" s="35">
        <v>43617</v>
      </c>
      <c r="B40" s="35">
        <v>43981</v>
      </c>
      <c r="C40" s="35" t="s">
        <v>38</v>
      </c>
      <c r="D40" s="36">
        <v>5.173583720430619</v>
      </c>
      <c r="E40" s="37">
        <v>0.18</v>
      </c>
      <c r="F40" s="39">
        <v>0.68</v>
      </c>
      <c r="G40" s="36">
        <f t="shared" si="0"/>
        <v>5.8535837204306187</v>
      </c>
      <c r="H40" s="36">
        <f t="shared" si="1"/>
        <v>5.8983359466922742</v>
      </c>
      <c r="I40" s="36">
        <f t="shared" si="2"/>
        <v>0.68</v>
      </c>
      <c r="K40" s="44">
        <v>37742</v>
      </c>
      <c r="L40" s="54">
        <v>25850</v>
      </c>
      <c r="M40" s="47">
        <v>1.95</v>
      </c>
    </row>
    <row r="41" spans="1:13">
      <c r="A41" s="35">
        <v>43983</v>
      </c>
      <c r="B41" s="35">
        <v>44346</v>
      </c>
      <c r="C41" s="35" t="s">
        <v>39</v>
      </c>
      <c r="D41" s="36">
        <v>5.2630881729539301</v>
      </c>
      <c r="E41" s="37">
        <v>0.19</v>
      </c>
      <c r="F41" s="39">
        <v>0.68</v>
      </c>
      <c r="G41" s="36">
        <f t="shared" si="0"/>
        <v>5.9430881729539298</v>
      </c>
      <c r="H41" s="36">
        <f t="shared" si="1"/>
        <v>5.9881432769331422</v>
      </c>
      <c r="I41" s="36">
        <f t="shared" si="2"/>
        <v>0.68</v>
      </c>
      <c r="K41" s="48"/>
      <c r="L41" s="49"/>
      <c r="M41" s="50">
        <f>SUMPRODUCT(L29:L40,M29:M40)/SUM(L29:L40)</f>
        <v>0.72560248940677963</v>
      </c>
    </row>
    <row r="42" spans="1:13">
      <c r="A42" s="35">
        <v>44348</v>
      </c>
      <c r="B42" s="35">
        <v>44711</v>
      </c>
      <c r="C42" s="35" t="s">
        <v>40</v>
      </c>
      <c r="D42" s="36">
        <v>5.353198380912354</v>
      </c>
      <c r="E42" s="37">
        <v>0.2</v>
      </c>
      <c r="F42" s="39">
        <v>0.68</v>
      </c>
      <c r="G42" s="36">
        <f t="shared" si="0"/>
        <v>6.0331983809123537</v>
      </c>
      <c r="H42" s="36">
        <f t="shared" si="1"/>
        <v>6.0781990770094225</v>
      </c>
      <c r="I42" s="36">
        <f t="shared" si="2"/>
        <v>0.68</v>
      </c>
    </row>
    <row r="43" spans="1:13">
      <c r="A43" s="35">
        <v>44713</v>
      </c>
      <c r="B43" s="35">
        <v>45076</v>
      </c>
      <c r="C43" s="35" t="s">
        <v>41</v>
      </c>
      <c r="D43" s="36">
        <v>5.4431997731064907</v>
      </c>
      <c r="E43" s="37">
        <v>0.21</v>
      </c>
      <c r="F43" s="39">
        <v>0.68</v>
      </c>
      <c r="G43" s="36">
        <f t="shared" si="0"/>
        <v>6.1231997731064904</v>
      </c>
      <c r="H43" s="36">
        <f t="shared" si="1"/>
        <v>6.1684432383134471</v>
      </c>
      <c r="I43" s="36">
        <f t="shared" si="2"/>
        <v>0.68</v>
      </c>
    </row>
    <row r="44" spans="1:13">
      <c r="A44" s="35">
        <v>45078</v>
      </c>
      <c r="B44" s="35">
        <v>45442</v>
      </c>
      <c r="C44" s="35" t="s">
        <v>42</v>
      </c>
      <c r="D44" s="36">
        <v>5.5336867035204049</v>
      </c>
      <c r="E44" s="37">
        <v>0.22</v>
      </c>
      <c r="F44" s="39">
        <v>0.68</v>
      </c>
      <c r="G44" s="36">
        <f t="shared" si="0"/>
        <v>6.2136867035204046</v>
      </c>
      <c r="H44" s="36">
        <f t="shared" si="1"/>
        <v>6.2690235705556088</v>
      </c>
      <c r="I44" s="36">
        <f t="shared" si="2"/>
        <v>0.68</v>
      </c>
    </row>
    <row r="45" spans="1:13">
      <c r="A45" s="35">
        <v>45444</v>
      </c>
      <c r="B45" s="35">
        <v>45807</v>
      </c>
      <c r="C45" s="35" t="s">
        <v>43</v>
      </c>
      <c r="D45" s="36">
        <f>D44*1.02</f>
        <v>5.6443604375908132</v>
      </c>
      <c r="E45" s="37">
        <v>0.23</v>
      </c>
      <c r="F45" s="39">
        <v>0.68</v>
      </c>
      <c r="G45" s="36">
        <f t="shared" si="0"/>
        <v>6.3243604375908129</v>
      </c>
      <c r="H45" s="36">
        <f t="shared" si="1"/>
        <v>6.3808040419667211</v>
      </c>
      <c r="I45" s="36">
        <f t="shared" si="2"/>
        <v>0.68</v>
      </c>
    </row>
    <row r="46" spans="1:13">
      <c r="A46" s="35">
        <v>45809</v>
      </c>
      <c r="B46" s="35">
        <v>46172</v>
      </c>
      <c r="C46" s="35" t="s">
        <v>44</v>
      </c>
      <c r="D46" s="36">
        <f t="shared" ref="D46:D51" si="3">D45*1.02</f>
        <v>5.7572476463426296</v>
      </c>
      <c r="E46" s="37">
        <v>0.24</v>
      </c>
      <c r="F46" s="39">
        <v>0.68</v>
      </c>
      <c r="G46" s="36">
        <f t="shared" si="0"/>
        <v>6.4372476463426294</v>
      </c>
      <c r="H46" s="36">
        <f t="shared" si="1"/>
        <v>6.4948201228060558</v>
      </c>
      <c r="I46" s="36">
        <f t="shared" si="2"/>
        <v>0.68</v>
      </c>
    </row>
    <row r="47" spans="1:13">
      <c r="A47" s="35">
        <v>46174</v>
      </c>
      <c r="B47" s="35">
        <v>46537</v>
      </c>
      <c r="C47" s="35" t="s">
        <v>45</v>
      </c>
      <c r="D47" s="36">
        <f t="shared" si="3"/>
        <v>5.8723925992694825</v>
      </c>
      <c r="E47" s="37">
        <v>0.25</v>
      </c>
      <c r="F47" s="39">
        <v>0.68</v>
      </c>
      <c r="G47" s="36">
        <f t="shared" si="0"/>
        <v>6.5523925992694823</v>
      </c>
      <c r="H47" s="36">
        <f t="shared" si="1"/>
        <v>6.6111165252621777</v>
      </c>
      <c r="I47" s="36">
        <f t="shared" si="2"/>
        <v>0.68</v>
      </c>
    </row>
    <row r="48" spans="1:13">
      <c r="A48" s="35">
        <v>46539</v>
      </c>
      <c r="B48" s="35">
        <v>46903</v>
      </c>
      <c r="C48" s="35" t="s">
        <v>46</v>
      </c>
      <c r="D48" s="36">
        <f t="shared" si="3"/>
        <v>5.9898404512548726</v>
      </c>
      <c r="E48" s="37">
        <v>0.26</v>
      </c>
      <c r="F48" s="39">
        <v>0.68</v>
      </c>
      <c r="G48" s="36">
        <f t="shared" si="0"/>
        <v>6.6698404512548723</v>
      </c>
      <c r="H48" s="36">
        <f t="shared" si="1"/>
        <v>6.7297388557674207</v>
      </c>
      <c r="I48" s="36">
        <f t="shared" si="2"/>
        <v>0.68</v>
      </c>
    </row>
    <row r="49" spans="1:9">
      <c r="A49" s="35">
        <v>46905</v>
      </c>
      <c r="B49" s="35">
        <v>47268</v>
      </c>
      <c r="C49" s="35" t="s">
        <v>47</v>
      </c>
      <c r="D49" s="36">
        <f t="shared" si="3"/>
        <v>6.1096372602799702</v>
      </c>
      <c r="E49" s="37">
        <v>0.27</v>
      </c>
      <c r="F49" s="39">
        <v>0.68</v>
      </c>
      <c r="G49" s="36">
        <f t="shared" si="0"/>
        <v>6.7896372602799699</v>
      </c>
      <c r="H49" s="36">
        <f t="shared" si="1"/>
        <v>6.8507336328827702</v>
      </c>
      <c r="I49" s="36">
        <f t="shared" si="2"/>
        <v>0.68</v>
      </c>
    </row>
    <row r="50" spans="1:9">
      <c r="A50" s="35">
        <v>47270</v>
      </c>
      <c r="B50" s="35">
        <v>47633</v>
      </c>
      <c r="C50" s="35" t="s">
        <v>48</v>
      </c>
      <c r="D50" s="36">
        <f t="shared" si="3"/>
        <v>6.2318300054855698</v>
      </c>
      <c r="E50" s="37">
        <v>0.28000000000000003</v>
      </c>
      <c r="F50" s="39">
        <v>0.68</v>
      </c>
      <c r="G50" s="36">
        <f t="shared" si="0"/>
        <v>6.9118300054855695</v>
      </c>
      <c r="H50" s="36">
        <f t="shared" si="1"/>
        <v>6.9741483055404254</v>
      </c>
      <c r="I50" s="36">
        <f t="shared" si="2"/>
        <v>0.68</v>
      </c>
    </row>
    <row r="51" spans="1:9">
      <c r="A51" s="35">
        <v>47635</v>
      </c>
      <c r="B51" s="35">
        <v>47998</v>
      </c>
      <c r="C51" s="35" t="s">
        <v>49</v>
      </c>
      <c r="D51" s="36">
        <f t="shared" si="3"/>
        <v>6.3564666055952816</v>
      </c>
      <c r="E51" s="37">
        <v>0.28999999999999998</v>
      </c>
      <c r="F51" s="39">
        <v>0.68</v>
      </c>
      <c r="G51" s="36">
        <f t="shared" si="0"/>
        <v>7.0364666055952814</v>
      </c>
      <c r="H51" s="36">
        <f t="shared" si="1"/>
        <v>7.0364666055952814</v>
      </c>
      <c r="I51" s="36">
        <f t="shared" si="2"/>
        <v>0.68</v>
      </c>
    </row>
    <row r="52" spans="1:9">
      <c r="A52" s="51"/>
      <c r="B52" s="35"/>
      <c r="C52" s="35"/>
      <c r="D52" s="52"/>
      <c r="E52" s="52"/>
      <c r="F52" s="40"/>
      <c r="H52" s="36"/>
      <c r="I52" s="36"/>
    </row>
    <row r="53" spans="1:9">
      <c r="A53" s="51"/>
      <c r="B53" s="35"/>
      <c r="C53" s="35"/>
      <c r="D53" s="52"/>
      <c r="E53" s="52"/>
    </row>
    <row r="54" spans="1:9">
      <c r="B54" s="52"/>
      <c r="C54" s="52"/>
      <c r="D54" s="52"/>
      <c r="E54" s="52"/>
    </row>
    <row r="55" spans="1:9">
      <c r="B55" s="52"/>
      <c r="C55" s="52"/>
      <c r="D55" s="52"/>
      <c r="E55" s="52"/>
    </row>
  </sheetData>
  <scenarios current="2" sqref="B20">
    <scenario name="Year 1" locked="1" count="1" user="Eric Boyt" comment="Created by Eric Boyt on 3/1/01">
      <inputCells r="D7" val="41730" numFmtId="17"/>
    </scenario>
    <scenario name="Year 2" locked="1" count="1" user="Eric Boyt" comment="Created by Eric Boyt on 3/1/01_x000a_Modified by Eric Boyt on 3/1/01">
      <inputCells r="D7" val="38107" numFmtId="17"/>
    </scenario>
    <scenario name="Year 3" locked="1" count="1" user="Eric Boyt" comment="Created by Eric Boyt on 3/1/01">
      <inputCells r="D7" val="38472" numFmtId="17"/>
    </scenario>
  </scenarios>
  <phoneticPr fontId="13" type="noConversion"/>
  <printOptions horizontalCentered="1"/>
  <pageMargins left="0" right="0" top="0.5" bottom="0.5" header="0.25" footer="0.25"/>
  <pageSetup paperSize="5" scale="85" orientation="landscape" r:id="rId1"/>
  <headerFooter alignWithMargins="0">
    <oddHeader>&amp;C &amp;RDate: &amp;D
Time: &amp;T</oddHeader>
    <oddFooter>&amp;L&amp;F
&amp;A&amp;C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LOCAL GAS CURVE </vt:lpstr>
      <vt:lpstr>'LOCAL GAS CURVE 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jbagwell</dc:creator>
  <cp:lastModifiedBy>Jan Havlíček</cp:lastModifiedBy>
  <cp:lastPrinted>2001-05-31T23:14:06Z</cp:lastPrinted>
  <dcterms:created xsi:type="dcterms:W3CDTF">2001-05-31T22:46:40Z</dcterms:created>
  <dcterms:modified xsi:type="dcterms:W3CDTF">2023-09-13T16:42:09Z</dcterms:modified>
</cp:coreProperties>
</file>