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73FECC-DFDD-44F0-B0FB-1D85FF2452DC}" xr6:coauthVersionLast="47" xr6:coauthVersionMax="47" xr10:uidLastSave="{00000000-0000-0000-0000-000000000000}"/>
  <bookViews>
    <workbookView xWindow="-120" yWindow="-120" windowWidth="38640" windowHeight="15720"/>
  </bookViews>
  <sheets>
    <sheet name="Netbacks" sheetId="1" r:id="rId1"/>
    <sheet name="Competing Project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F6" i="1"/>
  <c r="B7" i="1"/>
  <c r="E7" i="1"/>
  <c r="F7" i="1"/>
  <c r="B9" i="1"/>
  <c r="C9" i="1"/>
  <c r="D9" i="1"/>
  <c r="E9" i="1"/>
  <c r="F9" i="1"/>
  <c r="B13" i="1"/>
  <c r="C13" i="1"/>
  <c r="D13" i="1"/>
  <c r="E13" i="1"/>
  <c r="F13" i="1"/>
  <c r="F21" i="1"/>
  <c r="E22" i="1"/>
  <c r="F22" i="1"/>
  <c r="B23" i="1"/>
  <c r="E23" i="1"/>
  <c r="F23" i="1"/>
  <c r="B24" i="1"/>
  <c r="E24" i="1"/>
  <c r="F24" i="1"/>
  <c r="E25" i="1"/>
  <c r="F25" i="1"/>
  <c r="B26" i="1"/>
  <c r="C26" i="1"/>
  <c r="D26" i="1"/>
  <c r="E26" i="1"/>
  <c r="F26" i="1"/>
  <c r="E27" i="1"/>
  <c r="F27" i="1"/>
  <c r="E28" i="1"/>
  <c r="F28" i="1"/>
  <c r="E29" i="1"/>
  <c r="F29" i="1"/>
  <c r="B30" i="1"/>
  <c r="C30" i="1"/>
  <c r="D30" i="1"/>
  <c r="E30" i="1"/>
  <c r="F30" i="1"/>
</calcChain>
</file>

<file path=xl/sharedStrings.xml><?xml version="1.0" encoding="utf-8"?>
<sst xmlns="http://schemas.openxmlformats.org/spreadsheetml/2006/main" count="597" uniqueCount="223">
  <si>
    <t>Goat Rock/Autaugaville</t>
  </si>
  <si>
    <t>Transco (Zone 4 to 4)</t>
  </si>
  <si>
    <t>Comment</t>
  </si>
  <si>
    <t>Sonat 1-2 Discounted</t>
  </si>
  <si>
    <t>Sonat 1-3 Max Rate</t>
  </si>
  <si>
    <t>Demand Chg.</t>
  </si>
  <si>
    <t>Commodity</t>
  </si>
  <si>
    <t>Load Factor</t>
  </si>
  <si>
    <t>Basis</t>
  </si>
  <si>
    <t>Less Sonat Back-Haul</t>
  </si>
  <si>
    <t>Forward Curve - 15yrs.</t>
  </si>
  <si>
    <t>Goat Rock/Autagaville Assumption</t>
  </si>
  <si>
    <t>Discounted rate of $6.00 demand increases with GDP deflator not to exceed max rate (currently at $8.10).  Assumption is an avg. rate of $7.00 or $.23.</t>
  </si>
  <si>
    <t>Fuel</t>
  </si>
  <si>
    <t>Fuel Percentage</t>
  </si>
  <si>
    <t>Sonat Max Rate (Zone 1-3)</t>
  </si>
  <si>
    <t>Max Rate (Zone 4 to 4)</t>
  </si>
  <si>
    <t>Transco (Zone 3 to 4)</t>
  </si>
  <si>
    <t>Max Rate (Zone 3 to 4)</t>
  </si>
  <si>
    <t>Transco - Mommentum</t>
  </si>
  <si>
    <t xml:space="preserve">Fuel </t>
  </si>
  <si>
    <t>East of Atlanta</t>
  </si>
  <si>
    <t>West of Atlanta towards Alabama</t>
  </si>
  <si>
    <t>Tier II (Zone 4 to 4)</t>
  </si>
  <si>
    <t>Tier II (Zone 3 to 4)</t>
  </si>
  <si>
    <t>Tier I (Zone 4 to 4) Sta. 85</t>
  </si>
  <si>
    <t>Tier I (Zone 3 to 4) Sta. 65</t>
  </si>
  <si>
    <t>ID</t>
  </si>
  <si>
    <t>City</t>
  </si>
  <si>
    <t>County</t>
  </si>
  <si>
    <t>Company</t>
  </si>
  <si>
    <t>Plant Description</t>
  </si>
  <si>
    <t>Pipeline</t>
  </si>
  <si>
    <t>Type</t>
  </si>
  <si>
    <t>Month</t>
  </si>
  <si>
    <t>Comments</t>
  </si>
  <si>
    <t>Theodore</t>
  </si>
  <si>
    <t>Mobile</t>
  </si>
  <si>
    <t>AL</t>
  </si>
  <si>
    <t>Alabama Power - Washington #1</t>
  </si>
  <si>
    <t>High</t>
  </si>
  <si>
    <t>CT</t>
  </si>
  <si>
    <t>Y</t>
  </si>
  <si>
    <t>Burkville</t>
  </si>
  <si>
    <t>Montgomery</t>
  </si>
  <si>
    <t>Alabama Power - Burkville Cogen</t>
  </si>
  <si>
    <t>CC</t>
  </si>
  <si>
    <t>July</t>
  </si>
  <si>
    <t>*</t>
  </si>
  <si>
    <t>Olgethrope Power - Smarr Energy</t>
  </si>
  <si>
    <t>June</t>
  </si>
  <si>
    <t>Bucks</t>
  </si>
  <si>
    <t>Alabama Power (SOCO) - Barry</t>
  </si>
  <si>
    <t>Koch</t>
  </si>
  <si>
    <t>May</t>
  </si>
  <si>
    <t>Unit 1 online 5/31/00</t>
  </si>
  <si>
    <t>Gantt</t>
  </si>
  <si>
    <t>Covington</t>
  </si>
  <si>
    <t>AEC</t>
  </si>
  <si>
    <t>AEC (McWilliams)</t>
  </si>
  <si>
    <t>FGT</t>
  </si>
  <si>
    <t>N</t>
  </si>
  <si>
    <t>Alabama Power - Theodore Cogen</t>
  </si>
  <si>
    <t>Mobile Gas</t>
  </si>
  <si>
    <t>Cogen</t>
  </si>
  <si>
    <t>Alabama Power (SOCO) - Barry II</t>
  </si>
  <si>
    <t>SkyGen</t>
  </si>
  <si>
    <t>Alabama Power (SOCO) - Barry III</t>
  </si>
  <si>
    <t>Decatur</t>
  </si>
  <si>
    <t>Morgan</t>
  </si>
  <si>
    <t>Calpine/Solutia</t>
  </si>
  <si>
    <t>Calpine/Solutia - Decatur Energy - Phase I</t>
  </si>
  <si>
    <t>Midcoast</t>
  </si>
  <si>
    <t>Calpine took out 20 year transport contract for 138,000/d with right to double in six months</t>
  </si>
  <si>
    <t>Calpine</t>
  </si>
  <si>
    <t>Calpine - Morgan Energy Center</t>
  </si>
  <si>
    <t>Lee</t>
  </si>
  <si>
    <t>Georgia Power - Goat Rock (Lee Co)</t>
  </si>
  <si>
    <t>Billingsley</t>
  </si>
  <si>
    <t>Autauga</t>
  </si>
  <si>
    <t>Tenaska</t>
  </si>
  <si>
    <t>Tenaska - Lindsay Hill (Billingsley)</t>
  </si>
  <si>
    <t>Financing received 6/2000.   Williams will take entire plant output (tolling)</t>
  </si>
  <si>
    <t>Hayden</t>
  </si>
  <si>
    <t>Blount</t>
  </si>
  <si>
    <t>Cogentrix</t>
  </si>
  <si>
    <t>Cogentrix - Blount</t>
  </si>
  <si>
    <t>Low</t>
  </si>
  <si>
    <t>Tallapoosa</t>
  </si>
  <si>
    <t>Calpine - Tallapoosa Co (Hillabee Energy)</t>
  </si>
  <si>
    <t>Med</t>
  </si>
  <si>
    <t>Dora</t>
  </si>
  <si>
    <t>Walker</t>
  </si>
  <si>
    <t>GenPower</t>
  </si>
  <si>
    <t>GenPower - Quinton (Walker Co)</t>
  </si>
  <si>
    <t>Autaugaville</t>
  </si>
  <si>
    <t>Alabama Power (SOCO) - Autaugaville I &amp; II</t>
  </si>
  <si>
    <t>Georgia Power - Goat Rock II (Lee Co)</t>
  </si>
  <si>
    <t>Calpine - Morgan Energy Center II</t>
  </si>
  <si>
    <t>Anniston</t>
  </si>
  <si>
    <t>Calhoun</t>
  </si>
  <si>
    <t>FPL</t>
  </si>
  <si>
    <t>FPL - Kinetic (Calhoun Power)</t>
  </si>
  <si>
    <t>State approval recd 11/2000.</t>
  </si>
  <si>
    <t>Tenaska - Autauga Co II</t>
  </si>
  <si>
    <t>Entire production to Coral - fuel conversion - gas from Coral</t>
  </si>
  <si>
    <t>Coosa</t>
  </si>
  <si>
    <t>Tenaska - Coosa</t>
  </si>
  <si>
    <t>Duke</t>
  </si>
  <si>
    <t>Duke - Alexander City</t>
  </si>
  <si>
    <t>Monroe</t>
  </si>
  <si>
    <t>Walton</t>
  </si>
  <si>
    <t>GA</t>
  </si>
  <si>
    <t>CP&amp;L</t>
  </si>
  <si>
    <t>CP&amp;L - Monroe Walton Co.</t>
  </si>
  <si>
    <t>Transco</t>
  </si>
  <si>
    <t>Total plant 300MW ???</t>
  </si>
  <si>
    <t>Leesburg</t>
  </si>
  <si>
    <t>Morgan Stanley</t>
  </si>
  <si>
    <t>Morgan Stanley - Lee County</t>
  </si>
  <si>
    <t>Cataula</t>
  </si>
  <si>
    <t>Harris</t>
  </si>
  <si>
    <t>Calpine - Cataula</t>
  </si>
  <si>
    <t>Center</t>
  </si>
  <si>
    <t>Jackson</t>
  </si>
  <si>
    <t>Georgia Power (SOCO) - Dahlberg</t>
  </si>
  <si>
    <t>Transco Z4</t>
  </si>
  <si>
    <t>Athens</t>
  </si>
  <si>
    <t>Clarke</t>
  </si>
  <si>
    <t>LG&amp;E</t>
  </si>
  <si>
    <t>LG&amp;E - Clarke County</t>
  </si>
  <si>
    <t>Bainbridge</t>
  </si>
  <si>
    <t>Morgan Stanley - Decatur</t>
  </si>
  <si>
    <t>Cedartown</t>
  </si>
  <si>
    <t>Polk</t>
  </si>
  <si>
    <t>Oglethorpe</t>
  </si>
  <si>
    <t>Oglethorpe - Polk County</t>
  </si>
  <si>
    <t>Unit 4 for 139.4 online 6/2000, Units 1/2 for 205.7 online 7/2000 and Unit 3 for 139.4 online 9/2000</t>
  </si>
  <si>
    <t>Thomaston</t>
  </si>
  <si>
    <t>Upson</t>
  </si>
  <si>
    <t>Sonat Energy</t>
  </si>
  <si>
    <t>Walton EMC</t>
  </si>
  <si>
    <t>Walton EMC - Doyle</t>
  </si>
  <si>
    <t>Franklyn</t>
  </si>
  <si>
    <t>Heard</t>
  </si>
  <si>
    <t>Dynegy</t>
  </si>
  <si>
    <t>Dynegy - Heard Co., GA</t>
  </si>
  <si>
    <t>LG&amp;E - Monroe, GA</t>
  </si>
  <si>
    <t>ECT: The plant's output already committed to customers is about 800MW as of 3/2000</t>
  </si>
  <si>
    <t>Tenaska - Heard County</t>
  </si>
  <si>
    <t>All output to Power Team (PECO), gas from PECO</t>
  </si>
  <si>
    <t>Roopville</t>
  </si>
  <si>
    <t>Georgia Power - Plant Wansley</t>
  </si>
  <si>
    <t>August</t>
  </si>
  <si>
    <t>Savannah</t>
  </si>
  <si>
    <t>Chatham</t>
  </si>
  <si>
    <t>Georgia Power - Savannah</t>
  </si>
  <si>
    <t>Summer</t>
  </si>
  <si>
    <t>Baconton</t>
  </si>
  <si>
    <t>Mitchell</t>
  </si>
  <si>
    <t>Conerstone - Baconton</t>
  </si>
  <si>
    <t>141 online 6/1/00        204 online 7/1/00</t>
  </si>
  <si>
    <t>Talbot</t>
  </si>
  <si>
    <t>Oglethorpe - Talbot Co</t>
  </si>
  <si>
    <t>Guyton</t>
  </si>
  <si>
    <t>Effington</t>
  </si>
  <si>
    <t>CP&amp;L - Effingham Co</t>
  </si>
  <si>
    <t>Geneva</t>
  </si>
  <si>
    <t>Oglethorpe - Talbot Co.</t>
  </si>
  <si>
    <t>Deepstep</t>
  </si>
  <si>
    <t>Washington</t>
  </si>
  <si>
    <t>Duke - Buffalo Creek</t>
  </si>
  <si>
    <t>Chatsworth</t>
  </si>
  <si>
    <t>Murray</t>
  </si>
  <si>
    <t>Duke - Murray Energy Facility</t>
  </si>
  <si>
    <t>Sandersville</t>
  </si>
  <si>
    <t>Duke - Sandersville Station (Washington Co)</t>
  </si>
  <si>
    <t>LG&amp;E - Tiger Creek</t>
  </si>
  <si>
    <t>Oglethorpe - Wansley</t>
  </si>
  <si>
    <t>Augusta</t>
  </si>
  <si>
    <t>Richmond</t>
  </si>
  <si>
    <t>Skygen (Calpine) - Augusta Energy Center</t>
  </si>
  <si>
    <t>Tennille</t>
  </si>
  <si>
    <t>LG&amp;E - Washington Co.</t>
  </si>
  <si>
    <t>Liberty</t>
  </si>
  <si>
    <t>MEAG</t>
  </si>
  <si>
    <t>MEAG - Wansley</t>
  </si>
  <si>
    <t>Plant</t>
  </si>
  <si>
    <t>Sonat</t>
  </si>
  <si>
    <t>Prob</t>
  </si>
  <si>
    <t>Oper</t>
  </si>
  <si>
    <t>ational</t>
  </si>
  <si>
    <t>Feb</t>
  </si>
  <si>
    <t>Jul</t>
  </si>
  <si>
    <t>Nov</t>
  </si>
  <si>
    <t>Jan</t>
  </si>
  <si>
    <t>St</t>
  </si>
  <si>
    <t>YR</t>
  </si>
  <si>
    <t>Al Pwr</t>
  </si>
  <si>
    <t>GA Pwr</t>
  </si>
  <si>
    <t>Oglethrope</t>
  </si>
  <si>
    <t>Skygen/InterGen-Mobile-Hog Bayou Energy Ctr</t>
  </si>
  <si>
    <t>Sonat Energy - Upson Cty-Thomaston-W. GA Gen</t>
  </si>
  <si>
    <t>Alexander Cty</t>
  </si>
  <si>
    <t>Capac</t>
  </si>
  <si>
    <t>Merch</t>
  </si>
  <si>
    <t>The plant's output already committed to customers is about 800MW as of 3/00.  Units 2-8 online 6&amp;7/00.</t>
  </si>
  <si>
    <t>fxzq</t>
  </si>
  <si>
    <t>Sonat+lateral</t>
  </si>
  <si>
    <t>Plans are for a second phase that could be a combined cycle in June 2003.  Possible tolling deal here.</t>
  </si>
  <si>
    <t>South GA line.  Plus $.45 delivered @100% load factor.</t>
  </si>
  <si>
    <t>West of Atlanta.  May not take the whole amount</t>
  </si>
  <si>
    <t>Netback @ Elba 60% Load Factor</t>
  </si>
  <si>
    <t>Demand Charge divided by 60%.</t>
  </si>
  <si>
    <t>Commodity, Fuel, Basis multiplied times 60%.</t>
  </si>
  <si>
    <t>Backhaul of $.14 is based on economics of a bypass and is assumed at a fixed cost at 100% load factor.</t>
  </si>
  <si>
    <t>Online 6/7/00.</t>
  </si>
  <si>
    <t>Tetco/East Tn</t>
  </si>
  <si>
    <t>Have to bring down Sonat Brunswick or Savannah line and then build approx 30 miles of pipeline or Cypress.</t>
  </si>
  <si>
    <t>Signed up for 80,000 dt/d on Transco Mommentum Tier 1 Expansion at demand of $.30 to $.35</t>
  </si>
  <si>
    <t>East Tn building 27 mile lateral ($.2514) into Georgia from Texas Eastern.</t>
  </si>
  <si>
    <t>Sold to Ga Power.</t>
  </si>
  <si>
    <t>High Probability or Possible competition in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</si>
</sst>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_(* #,##0.000_);_(* \(#,##0.000\);_(* &quot;-&quot;??_);_(@_)"/>
    <numFmt numFmtId="167" formatCode="0.0%"/>
    <numFmt numFmtId="169" formatCode="_(* #,##0_);_(* \(#,##0\);_(* &quot;-&quot;??_);_(@_)"/>
    <numFmt numFmtId="171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44" fontId="0" fillId="0" borderId="0" xfId="2" applyFont="1"/>
    <xf numFmtId="0" fontId="3" fillId="0" borderId="0" xfId="0" applyFont="1"/>
    <xf numFmtId="0" fontId="0" fillId="0" borderId="0" xfId="0" applyBorder="1"/>
    <xf numFmtId="44" fontId="0" fillId="0" borderId="0" xfId="2" applyFont="1" applyBorder="1"/>
    <xf numFmtId="44" fontId="4" fillId="2" borderId="1" xfId="2" applyFont="1" applyFill="1" applyBorder="1"/>
    <xf numFmtId="165" fontId="0" fillId="2" borderId="2" xfId="2" applyNumberFormat="1" applyFont="1" applyFill="1" applyBorder="1"/>
    <xf numFmtId="165" fontId="0" fillId="0" borderId="0" xfId="2" applyNumberFormat="1" applyFont="1" applyBorder="1"/>
    <xf numFmtId="0" fontId="0" fillId="0" borderId="0" xfId="0" applyFill="1" applyBorder="1"/>
    <xf numFmtId="0" fontId="5" fillId="0" borderId="0" xfId="0" applyFont="1" applyBorder="1"/>
    <xf numFmtId="0" fontId="6" fillId="0" borderId="0" xfId="0" applyFont="1"/>
    <xf numFmtId="44" fontId="6" fillId="0" borderId="0" xfId="2" applyFont="1"/>
    <xf numFmtId="0" fontId="2" fillId="0" borderId="0" xfId="0" applyFont="1" applyFill="1" applyBorder="1"/>
    <xf numFmtId="44" fontId="0" fillId="0" borderId="0" xfId="2" applyFont="1" applyFill="1" applyBorder="1"/>
    <xf numFmtId="44" fontId="4" fillId="0" borderId="0" xfId="2" applyFont="1" applyFill="1" applyBorder="1"/>
    <xf numFmtId="164" fontId="3" fillId="0" borderId="0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3" fillId="0" borderId="0" xfId="0" applyFont="1" applyAlignment="1">
      <alignment horizontal="center"/>
    </xf>
    <xf numFmtId="44" fontId="3" fillId="0" borderId="0" xfId="2" applyFont="1" applyAlignment="1">
      <alignment horizontal="center"/>
    </xf>
    <xf numFmtId="165" fontId="4" fillId="2" borderId="1" xfId="2" applyNumberFormat="1" applyFont="1" applyFill="1" applyBorder="1"/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/>
    <xf numFmtId="44" fontId="4" fillId="3" borderId="1" xfId="2" applyFont="1" applyFill="1" applyBorder="1"/>
    <xf numFmtId="10" fontId="4" fillId="3" borderId="1" xfId="3" applyNumberFormat="1" applyFont="1" applyFill="1" applyBorder="1"/>
    <xf numFmtId="165" fontId="0" fillId="3" borderId="2" xfId="2" applyNumberFormat="1" applyFont="1" applyFill="1" applyBorder="1"/>
    <xf numFmtId="9" fontId="4" fillId="3" borderId="1" xfId="3" applyFont="1" applyFill="1" applyBorder="1"/>
    <xf numFmtId="165" fontId="4" fillId="3" borderId="1" xfId="2" applyNumberFormat="1" applyFont="1" applyFill="1" applyBorder="1"/>
    <xf numFmtId="44" fontId="0" fillId="0" borderId="0" xfId="0" applyNumberFormat="1" applyBorder="1"/>
    <xf numFmtId="10" fontId="0" fillId="0" borderId="0" xfId="3" applyNumberFormat="1" applyFont="1" applyBorder="1"/>
    <xf numFmtId="0" fontId="0" fillId="0" borderId="0" xfId="0" applyAlignment="1">
      <alignment horizontal="right"/>
    </xf>
    <xf numFmtId="0" fontId="0" fillId="0" borderId="7" xfId="0" applyFill="1" applyBorder="1" applyAlignment="1">
      <alignment horizontal="right"/>
    </xf>
    <xf numFmtId="44" fontId="0" fillId="0" borderId="8" xfId="2" applyNumberFormat="1" applyFont="1" applyBorder="1" applyAlignment="1">
      <alignment horizontal="right"/>
    </xf>
    <xf numFmtId="44" fontId="0" fillId="0" borderId="0" xfId="2" applyFont="1" applyFill="1"/>
    <xf numFmtId="167" fontId="4" fillId="3" borderId="1" xfId="3" applyNumberFormat="1" applyFont="1" applyFill="1" applyBorder="1"/>
    <xf numFmtId="0" fontId="0" fillId="2" borderId="9" xfId="0" applyFill="1" applyBorder="1" applyAlignment="1">
      <alignment horizontal="right"/>
    </xf>
    <xf numFmtId="0" fontId="0" fillId="2" borderId="1" xfId="0" applyFill="1" applyBorder="1"/>
    <xf numFmtId="165" fontId="0" fillId="2" borderId="1" xfId="2" applyNumberFormat="1" applyFont="1" applyFill="1" applyBorder="1"/>
    <xf numFmtId="167" fontId="0" fillId="2" borderId="1" xfId="3" applyNumberFormat="1" applyFont="1" applyFill="1" applyBorder="1"/>
    <xf numFmtId="0" fontId="3" fillId="0" borderId="10" xfId="0" quotePrefix="1" applyNumberFormat="1" applyFont="1" applyBorder="1"/>
    <xf numFmtId="0" fontId="3" fillId="0" borderId="10" xfId="0" applyNumberFormat="1" applyFont="1" applyBorder="1"/>
    <xf numFmtId="0" fontId="3" fillId="0" borderId="0" xfId="0" quotePrefix="1" applyNumberFormat="1" applyFont="1" applyBorder="1"/>
    <xf numFmtId="0" fontId="7" fillId="0" borderId="0" xfId="0" applyFont="1"/>
    <xf numFmtId="0" fontId="7" fillId="0" borderId="10" xfId="0" applyNumberFormat="1" applyFont="1" applyBorder="1"/>
    <xf numFmtId="0" fontId="3" fillId="0" borderId="0" xfId="0" applyFont="1" applyBorder="1"/>
    <xf numFmtId="0" fontId="3" fillId="0" borderId="0" xfId="0" applyNumberFormat="1" applyFont="1" applyFill="1"/>
    <xf numFmtId="0" fontId="3" fillId="4" borderId="0" xfId="0" quotePrefix="1" applyNumberFormat="1" applyFont="1" applyFill="1"/>
    <xf numFmtId="0" fontId="3" fillId="4" borderId="0" xfId="0" applyFont="1" applyFill="1"/>
    <xf numFmtId="0" fontId="3" fillId="0" borderId="0" xfId="0" applyFont="1" applyFill="1"/>
    <xf numFmtId="0" fontId="3" fillId="0" borderId="0" xfId="0" quotePrefix="1" applyNumberFormat="1" applyFont="1" applyFill="1"/>
    <xf numFmtId="0" fontId="3" fillId="2" borderId="0" xfId="0" quotePrefix="1" applyNumberFormat="1" applyFont="1" applyFill="1"/>
    <xf numFmtId="0" fontId="3" fillId="2" borderId="0" xfId="0" applyFont="1" applyFill="1"/>
    <xf numFmtId="0" fontId="3" fillId="2" borderId="0" xfId="0" applyNumberFormat="1" applyFont="1" applyFill="1"/>
    <xf numFmtId="0" fontId="3" fillId="5" borderId="0" xfId="0" quotePrefix="1" applyNumberFormat="1" applyFont="1" applyFill="1"/>
    <xf numFmtId="44" fontId="3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165" fontId="0" fillId="0" borderId="0" xfId="2" applyNumberFormat="1" applyFont="1" applyFill="1" applyBorder="1"/>
    <xf numFmtId="164" fontId="0" fillId="0" borderId="0" xfId="0" applyNumberFormat="1" applyFill="1" applyBorder="1"/>
    <xf numFmtId="166" fontId="0" fillId="0" borderId="0" xfId="0" applyNumberFormat="1" applyFill="1" applyBorder="1"/>
    <xf numFmtId="9" fontId="4" fillId="0" borderId="0" xfId="3" applyFont="1" applyFill="1" applyBorder="1"/>
    <xf numFmtId="164" fontId="0" fillId="0" borderId="0" xfId="2" applyNumberFormat="1" applyFont="1" applyFill="1" applyBorder="1"/>
    <xf numFmtId="165" fontId="4" fillId="0" borderId="0" xfId="2" applyNumberFormat="1" applyFont="1" applyFill="1" applyBorder="1"/>
    <xf numFmtId="164" fontId="4" fillId="0" borderId="0" xfId="0" applyNumberFormat="1" applyFont="1" applyFill="1" applyBorder="1"/>
    <xf numFmtId="165" fontId="3" fillId="0" borderId="0" xfId="2" applyNumberFormat="1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44" fontId="0" fillId="0" borderId="0" xfId="2" applyNumberFormat="1" applyFont="1" applyFill="1" applyBorder="1"/>
    <xf numFmtId="167" fontId="0" fillId="0" borderId="0" xfId="3" applyNumberFormat="1" applyFont="1" applyFill="1" applyBorder="1"/>
    <xf numFmtId="9" fontId="0" fillId="0" borderId="0" xfId="3" applyFont="1" applyFill="1" applyBorder="1"/>
    <xf numFmtId="0" fontId="5" fillId="0" borderId="0" xfId="0" applyFont="1" applyFill="1" applyBorder="1"/>
    <xf numFmtId="169" fontId="4" fillId="0" borderId="0" xfId="1" applyNumberFormat="1" applyFont="1" applyFill="1" applyBorder="1"/>
    <xf numFmtId="171" fontId="4" fillId="0" borderId="0" xfId="2" applyNumberFormat="1" applyFont="1" applyFill="1" applyBorder="1"/>
    <xf numFmtId="171" fontId="0" fillId="0" borderId="0" xfId="2" applyNumberFormat="1" applyFont="1" applyFill="1" applyBorder="1"/>
    <xf numFmtId="169" fontId="0" fillId="0" borderId="0" xfId="1" applyNumberFormat="1" applyFont="1" applyFill="1" applyBorder="1"/>
    <xf numFmtId="169" fontId="3" fillId="0" borderId="0" xfId="1" applyNumberFormat="1" applyFont="1" applyFill="1" applyBorder="1"/>
    <xf numFmtId="169" fontId="6" fillId="0" borderId="0" xfId="1" applyNumberFormat="1" applyFont="1" applyFill="1" applyBorder="1"/>
    <xf numFmtId="169" fontId="3" fillId="0" borderId="0" xfId="1" applyNumberFormat="1" applyFont="1" applyFill="1" applyBorder="1" applyAlignment="1">
      <alignment horizontal="center"/>
    </xf>
    <xf numFmtId="169" fontId="4" fillId="0" borderId="0" xfId="1" applyNumberFormat="1" applyFont="1" applyFill="1" applyBorder="1" applyAlignment="1">
      <alignment horizontal="center"/>
    </xf>
    <xf numFmtId="171" fontId="3" fillId="0" borderId="0" xfId="2" applyNumberFormat="1" applyFont="1" applyFill="1" applyBorder="1" applyAlignment="1">
      <alignment horizontal="center"/>
    </xf>
    <xf numFmtId="171" fontId="0" fillId="0" borderId="0" xfId="2" applyNumberFormat="1" applyFont="1" applyFill="1" applyBorder="1" applyAlignment="1">
      <alignment horizontal="right"/>
    </xf>
    <xf numFmtId="171" fontId="3" fillId="0" borderId="0" xfId="2" applyNumberFormat="1" applyFont="1" applyFill="1" applyBorder="1"/>
    <xf numFmtId="165" fontId="6" fillId="0" borderId="0" xfId="2" applyNumberFormat="1" applyFont="1" applyFill="1" applyBorder="1"/>
    <xf numFmtId="0" fontId="0" fillId="0" borderId="11" xfId="0" applyFill="1" applyBorder="1"/>
    <xf numFmtId="9" fontId="4" fillId="3" borderId="6" xfId="3" applyFont="1" applyFill="1" applyBorder="1"/>
    <xf numFmtId="9" fontId="4" fillId="2" borderId="6" xfId="3" applyFont="1" applyFill="1" applyBorder="1"/>
    <xf numFmtId="164" fontId="0" fillId="6" borderId="12" xfId="2" applyNumberFormat="1" applyFont="1" applyFill="1" applyBorder="1"/>
    <xf numFmtId="164" fontId="0" fillId="3" borderId="12" xfId="2" applyNumberFormat="1" applyFont="1" applyFill="1" applyBorder="1"/>
    <xf numFmtId="164" fontId="0" fillId="2" borderId="12" xfId="2" applyNumberFormat="1" applyFont="1" applyFill="1" applyBorder="1"/>
    <xf numFmtId="0" fontId="0" fillId="6" borderId="13" xfId="0" applyFill="1" applyBorder="1" applyAlignment="1">
      <alignment horizontal="right"/>
    </xf>
    <xf numFmtId="0" fontId="0" fillId="6" borderId="14" xfId="0" applyFill="1" applyBorder="1"/>
    <xf numFmtId="164" fontId="0" fillId="6" borderId="14" xfId="2" applyNumberFormat="1" applyFont="1" applyFill="1" applyBorder="1"/>
    <xf numFmtId="167" fontId="0" fillId="6" borderId="14" xfId="3" applyNumberFormat="1" applyFont="1" applyFill="1" applyBorder="1"/>
    <xf numFmtId="165" fontId="0" fillId="6" borderId="15" xfId="2" applyNumberFormat="1" applyFont="1" applyFill="1" applyBorder="1"/>
    <xf numFmtId="9" fontId="0" fillId="6" borderId="16" xfId="3" applyFont="1" applyFill="1" applyBorder="1"/>
    <xf numFmtId="44" fontId="0" fillId="6" borderId="14" xfId="2" applyFont="1" applyFill="1" applyBorder="1"/>
    <xf numFmtId="164" fontId="0" fillId="3" borderId="17" xfId="2" applyNumberFormat="1" applyFont="1" applyFill="1" applyBorder="1"/>
    <xf numFmtId="44" fontId="0" fillId="6" borderId="14" xfId="2" applyNumberFormat="1" applyFont="1" applyFill="1" applyBorder="1"/>
    <xf numFmtId="9" fontId="0" fillId="6" borderId="14" xfId="3" applyFont="1" applyFill="1" applyBorder="1"/>
    <xf numFmtId="0" fontId="4" fillId="3" borderId="16" xfId="0" applyFont="1" applyFill="1" applyBorder="1"/>
    <xf numFmtId="44" fontId="4" fillId="3" borderId="14" xfId="2" applyFont="1" applyFill="1" applyBorder="1"/>
    <xf numFmtId="167" fontId="4" fillId="3" borderId="14" xfId="3" applyNumberFormat="1" applyFont="1" applyFill="1" applyBorder="1"/>
    <xf numFmtId="165" fontId="0" fillId="3" borderId="15" xfId="2" applyNumberFormat="1" applyFont="1" applyFill="1" applyBorder="1"/>
    <xf numFmtId="9" fontId="4" fillId="3" borderId="14" xfId="3" applyFont="1" applyFill="1" applyBorder="1"/>
    <xf numFmtId="0" fontId="3" fillId="0" borderId="0" xfId="0" applyFont="1" applyFill="1" applyBorder="1"/>
    <xf numFmtId="44" fontId="0" fillId="0" borderId="0" xfId="2" applyNumberFormat="1" applyFont="1" applyFill="1" applyBorder="1" applyAlignment="1">
      <alignment horizontal="right"/>
    </xf>
    <xf numFmtId="44" fontId="0" fillId="0" borderId="0" xfId="0" applyNumberFormat="1" applyFill="1" applyBorder="1"/>
    <xf numFmtId="10" fontId="0" fillId="0" borderId="0" xfId="3" applyNumberFormat="1" applyFont="1" applyFill="1" applyBorder="1"/>
    <xf numFmtId="0" fontId="2" fillId="0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0"/>
  <sheetViews>
    <sheetView tabSelected="1" zoomScale="80" workbookViewId="0">
      <selection activeCell="B13" sqref="B13"/>
    </sheetView>
  </sheetViews>
  <sheetFormatPr defaultRowHeight="12.75" x14ac:dyDescent="0.2"/>
  <cols>
    <col min="1" max="1" width="31.28515625" customWidth="1"/>
    <col min="2" max="2" width="25.7109375" bestFit="1" customWidth="1"/>
    <col min="3" max="5" width="26.42578125" style="2" bestFit="1" customWidth="1"/>
    <col min="6" max="6" width="26.28515625" style="2" customWidth="1"/>
    <col min="7" max="7" width="25.140625" bestFit="1" customWidth="1"/>
    <col min="8" max="8" width="19.85546875" bestFit="1" customWidth="1"/>
  </cols>
  <sheetData>
    <row r="1" spans="1:8" ht="15.75" x14ac:dyDescent="0.25">
      <c r="A1" s="1" t="s">
        <v>21</v>
      </c>
    </row>
    <row r="2" spans="1:8" x14ac:dyDescent="0.2">
      <c r="A2" s="3"/>
    </row>
    <row r="3" spans="1:8" x14ac:dyDescent="0.2">
      <c r="B3" s="20" t="s">
        <v>15</v>
      </c>
      <c r="C3" s="21" t="s">
        <v>19</v>
      </c>
      <c r="D3" s="21" t="s">
        <v>19</v>
      </c>
      <c r="E3" s="21" t="s">
        <v>17</v>
      </c>
      <c r="F3" s="21" t="s">
        <v>1</v>
      </c>
    </row>
    <row r="4" spans="1:8" x14ac:dyDescent="0.2">
      <c r="A4" s="17" t="s">
        <v>2</v>
      </c>
      <c r="B4" s="92" t="s">
        <v>4</v>
      </c>
      <c r="C4" s="23" t="s">
        <v>24</v>
      </c>
      <c r="D4" s="23" t="s">
        <v>23</v>
      </c>
      <c r="E4" s="37" t="s">
        <v>18</v>
      </c>
      <c r="F4" s="37" t="s">
        <v>16</v>
      </c>
    </row>
    <row r="5" spans="1:8" x14ac:dyDescent="0.2">
      <c r="A5" s="18"/>
      <c r="B5" s="93"/>
      <c r="C5" s="24"/>
      <c r="D5" s="24"/>
      <c r="E5" s="38"/>
      <c r="F5" s="38"/>
    </row>
    <row r="6" spans="1:8" x14ac:dyDescent="0.2">
      <c r="A6" s="18" t="s">
        <v>5</v>
      </c>
      <c r="B6" s="94">
        <f>10.79/30.2</f>
        <v>0.35728476821192051</v>
      </c>
      <c r="C6" s="25">
        <v>0.32</v>
      </c>
      <c r="D6" s="25">
        <v>0.27</v>
      </c>
      <c r="E6" s="39">
        <v>0.192</v>
      </c>
      <c r="F6" s="39">
        <f>4.9322/(30.4166666666667)</f>
        <v>0.16215452054794519</v>
      </c>
    </row>
    <row r="7" spans="1:8" x14ac:dyDescent="0.2">
      <c r="A7" s="18" t="s">
        <v>6</v>
      </c>
      <c r="B7" s="94">
        <f>0.022+0.0004+0.004+0.0022</f>
        <v>2.86E-2</v>
      </c>
      <c r="C7" s="25">
        <v>0</v>
      </c>
      <c r="D7" s="25">
        <v>0</v>
      </c>
      <c r="E7" s="39">
        <f>0.014+0.0097+0.0022</f>
        <v>2.5899999999999999E-2</v>
      </c>
      <c r="F7" s="39">
        <f>0.0095+0.0131</f>
        <v>2.2600000000000002E-2</v>
      </c>
    </row>
    <row r="8" spans="1:8" x14ac:dyDescent="0.2">
      <c r="A8" s="18" t="s">
        <v>14</v>
      </c>
      <c r="B8" s="95">
        <v>2.5999999999999999E-2</v>
      </c>
      <c r="C8" s="26">
        <v>2.35E-2</v>
      </c>
      <c r="D8" s="36">
        <v>1.9E-2</v>
      </c>
      <c r="E8" s="40">
        <v>1.9E-2</v>
      </c>
      <c r="F8" s="40">
        <v>1.9E-2</v>
      </c>
    </row>
    <row r="9" spans="1:8" x14ac:dyDescent="0.2">
      <c r="A9" s="19" t="s">
        <v>20</v>
      </c>
      <c r="B9" s="96">
        <f>(+$F$18/(1-0.026))-$F$18</f>
        <v>0.12759753593429135</v>
      </c>
      <c r="C9" s="27">
        <f>(+$F$18/(1-0.0235))-$F$18</f>
        <v>0.11503328213005659</v>
      </c>
      <c r="D9" s="27">
        <f>(+$F$18/(1-0.019))-$F$18</f>
        <v>9.2579001019368334E-2</v>
      </c>
      <c r="E9" s="7">
        <f>(+$F$18/(1-0.019))-$F$18</f>
        <v>9.2579001019368334E-2</v>
      </c>
      <c r="F9" s="7">
        <f>(+$F$18/(1-0.019))-$F$18</f>
        <v>9.2579001019368334E-2</v>
      </c>
    </row>
    <row r="10" spans="1:8" x14ac:dyDescent="0.2">
      <c r="A10" s="86" t="s">
        <v>7</v>
      </c>
      <c r="B10" s="97">
        <v>0.6</v>
      </c>
      <c r="C10" s="87">
        <v>0.6</v>
      </c>
      <c r="D10" s="87">
        <v>0.6</v>
      </c>
      <c r="E10" s="88">
        <v>0.6</v>
      </c>
      <c r="F10" s="88">
        <v>0.6</v>
      </c>
    </row>
    <row r="11" spans="1:8" x14ac:dyDescent="0.2">
      <c r="A11" s="18" t="s">
        <v>8</v>
      </c>
      <c r="B11" s="98">
        <v>0.06</v>
      </c>
      <c r="C11" s="29">
        <v>5.0000000000000001E-3</v>
      </c>
      <c r="D11" s="25">
        <v>0.06</v>
      </c>
      <c r="E11" s="22">
        <v>5.0000000000000001E-3</v>
      </c>
      <c r="F11" s="6">
        <v>0.06</v>
      </c>
    </row>
    <row r="12" spans="1:8" ht="13.5" thickBot="1" x14ac:dyDescent="0.25">
      <c r="A12" s="18" t="s">
        <v>9</v>
      </c>
      <c r="B12" s="98">
        <v>0.14000000000000001</v>
      </c>
      <c r="C12" s="25">
        <v>0.14000000000000001</v>
      </c>
      <c r="D12" s="25">
        <v>0.14000000000000001</v>
      </c>
      <c r="E12" s="6">
        <v>0.14000000000000001</v>
      </c>
      <c r="F12" s="6">
        <v>0.14000000000000001</v>
      </c>
      <c r="H12" s="32"/>
    </row>
    <row r="13" spans="1:8" ht="13.5" thickBot="1" x14ac:dyDescent="0.25">
      <c r="A13" s="17" t="s">
        <v>212</v>
      </c>
      <c r="B13" s="89">
        <f>(+B6/0.6)+(B7*0.6)+(B9*0.6)+(B11*0.6)-(B12)</f>
        <v>0.58519313524710903</v>
      </c>
      <c r="C13" s="90">
        <f>(+C6/0.6)+(C7*0.6)+(C9*0.6)+(C11*0.6)-(C12)</f>
        <v>0.46535330261136731</v>
      </c>
      <c r="D13" s="90">
        <f>(+D6/0.6)+(D7*0.6)+(D9*0.6)+(D11*0.6)-(D12)</f>
        <v>0.40154740061162109</v>
      </c>
      <c r="E13" s="91">
        <f>(+E6/0.6)+(E7*0.6)+(E9*0.6)+(E11*0.6)-(E12)</f>
        <v>0.25408740061162099</v>
      </c>
      <c r="F13" s="91">
        <f>(+F6/0.6)+(F7*0.6)+(F9*0.6)+(F11*0.6)-(F12)</f>
        <v>0.23536493485819632</v>
      </c>
    </row>
    <row r="15" spans="1:8" x14ac:dyDescent="0.2">
      <c r="B15" s="16"/>
      <c r="C15" s="16"/>
      <c r="D15" s="16"/>
      <c r="E15" s="16"/>
      <c r="F15" s="16"/>
    </row>
    <row r="16" spans="1:8" ht="13.5" thickBot="1" x14ac:dyDescent="0.25">
      <c r="A16" s="4"/>
      <c r="B16" s="8"/>
      <c r="D16" s="35"/>
      <c r="E16"/>
      <c r="F16"/>
    </row>
    <row r="17" spans="1:28" x14ac:dyDescent="0.2">
      <c r="A17" s="4"/>
      <c r="B17" s="8"/>
      <c r="C17" s="8"/>
      <c r="D17" s="8"/>
      <c r="F17" s="33" t="s">
        <v>10</v>
      </c>
    </row>
    <row r="18" spans="1:28" ht="13.5" thickBot="1" x14ac:dyDescent="0.25">
      <c r="A18" s="4"/>
      <c r="B18" s="8"/>
      <c r="C18" s="8"/>
      <c r="D18" s="8"/>
      <c r="F18" s="34">
        <v>4.78</v>
      </c>
    </row>
    <row r="19" spans="1:28" ht="15.75" x14ac:dyDescent="0.25">
      <c r="A19" s="1" t="s">
        <v>22</v>
      </c>
      <c r="B19" s="11"/>
      <c r="C19" s="12"/>
      <c r="D19" s="12"/>
    </row>
    <row r="20" spans="1:28" ht="15.75" x14ac:dyDescent="0.25">
      <c r="A20" s="13"/>
      <c r="B20" s="20" t="s">
        <v>0</v>
      </c>
      <c r="C20" s="21" t="s">
        <v>19</v>
      </c>
      <c r="D20" s="21" t="s">
        <v>19</v>
      </c>
    </row>
    <row r="21" spans="1:28" x14ac:dyDescent="0.2">
      <c r="A21" s="17" t="s">
        <v>2</v>
      </c>
      <c r="B21" s="92" t="s">
        <v>3</v>
      </c>
      <c r="C21" s="23" t="s">
        <v>26</v>
      </c>
      <c r="D21" s="23" t="s">
        <v>25</v>
      </c>
      <c r="E21" s="5">
        <v>0.2</v>
      </c>
      <c r="F21" s="2">
        <f>+E21/0.6</f>
        <v>0.33333333333333337</v>
      </c>
      <c r="G21" s="4"/>
    </row>
    <row r="22" spans="1:28" x14ac:dyDescent="0.2">
      <c r="A22" s="18"/>
      <c r="B22" s="93"/>
      <c r="C22" s="24"/>
      <c r="D22" s="102"/>
      <c r="E22" s="30">
        <f>+E21+0.01</f>
        <v>0.21000000000000002</v>
      </c>
      <c r="F22" s="2">
        <f t="shared" ref="F22:F30" si="0">+E22/0.6</f>
        <v>0.35000000000000003</v>
      </c>
      <c r="G22" s="4"/>
    </row>
    <row r="23" spans="1:28" x14ac:dyDescent="0.2">
      <c r="A23" s="18" t="s">
        <v>5</v>
      </c>
      <c r="B23" s="100">
        <f>7/(30.4166666666667)</f>
        <v>0.23013698630136986</v>
      </c>
      <c r="C23" s="25">
        <v>0.28999999999999998</v>
      </c>
      <c r="D23" s="103">
        <v>0.24</v>
      </c>
      <c r="E23" s="30">
        <f t="shared" ref="E23:E30" si="1">+E22+0.01</f>
        <v>0.22000000000000003</v>
      </c>
      <c r="F23" s="2">
        <f t="shared" si="0"/>
        <v>0.36666666666666675</v>
      </c>
      <c r="G23" s="4"/>
    </row>
    <row r="24" spans="1:28" x14ac:dyDescent="0.2">
      <c r="A24" s="18" t="s">
        <v>6</v>
      </c>
      <c r="B24" s="94">
        <f>0.022+0.0004+0.004+0.0022</f>
        <v>2.86E-2</v>
      </c>
      <c r="C24" s="25">
        <v>0</v>
      </c>
      <c r="D24" s="103">
        <v>0</v>
      </c>
      <c r="E24" s="30">
        <f t="shared" si="1"/>
        <v>0.23000000000000004</v>
      </c>
      <c r="F24" s="2">
        <f t="shared" si="0"/>
        <v>0.38333333333333341</v>
      </c>
      <c r="G24" s="30"/>
    </row>
    <row r="25" spans="1:28" x14ac:dyDescent="0.2">
      <c r="A25" s="18" t="s">
        <v>14</v>
      </c>
      <c r="B25" s="95">
        <v>2.3E-2</v>
      </c>
      <c r="C25" s="26">
        <v>2.35E-2</v>
      </c>
      <c r="D25" s="104">
        <v>1.9E-2</v>
      </c>
      <c r="E25" s="30">
        <f t="shared" si="1"/>
        <v>0.24000000000000005</v>
      </c>
      <c r="F25" s="2">
        <f t="shared" si="0"/>
        <v>0.40000000000000008</v>
      </c>
      <c r="G25" s="3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19" t="s">
        <v>13</v>
      </c>
      <c r="B26" s="96">
        <f>(+$F$18/(1-0.023))-$F$18</f>
        <v>0.11252814738996975</v>
      </c>
      <c r="C26" s="27">
        <f>(+$F$18/(1-0.0235))-$F$18</f>
        <v>0.11503328213005659</v>
      </c>
      <c r="D26" s="105">
        <f>(+$F$18/(1-0.019))-$F$18</f>
        <v>9.2579001019368334E-2</v>
      </c>
      <c r="E26" s="30">
        <f t="shared" si="1"/>
        <v>0.25000000000000006</v>
      </c>
      <c r="F26" s="2">
        <f t="shared" si="0"/>
        <v>0.4166666666666668</v>
      </c>
      <c r="G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18" t="s">
        <v>7</v>
      </c>
      <c r="B27" s="101">
        <v>0.6</v>
      </c>
      <c r="C27" s="28">
        <v>0.6</v>
      </c>
      <c r="D27" s="106">
        <v>0.6</v>
      </c>
      <c r="E27" s="30">
        <f t="shared" si="1"/>
        <v>0.26000000000000006</v>
      </c>
      <c r="F27" s="2">
        <f t="shared" si="0"/>
        <v>0.43333333333333346</v>
      </c>
      <c r="G27" s="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18" t="s">
        <v>8</v>
      </c>
      <c r="B28" s="98">
        <v>0.06</v>
      </c>
      <c r="C28" s="29">
        <v>5.0000000000000001E-3</v>
      </c>
      <c r="D28" s="103">
        <v>0.06</v>
      </c>
      <c r="E28" s="30">
        <f t="shared" si="1"/>
        <v>0.27000000000000007</v>
      </c>
      <c r="F28" s="2">
        <f t="shared" si="0"/>
        <v>0.45000000000000012</v>
      </c>
      <c r="G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3.5" thickBot="1" x14ac:dyDescent="0.25">
      <c r="A29" s="18" t="s">
        <v>9</v>
      </c>
      <c r="B29" s="98">
        <v>0.14000000000000001</v>
      </c>
      <c r="C29" s="25">
        <v>0.14000000000000001</v>
      </c>
      <c r="D29" s="103">
        <v>0.14000000000000001</v>
      </c>
      <c r="E29" s="30">
        <f t="shared" si="1"/>
        <v>0.28000000000000008</v>
      </c>
      <c r="F29" s="2">
        <f t="shared" si="0"/>
        <v>0.46666666666666684</v>
      </c>
      <c r="G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3.5" thickBot="1" x14ac:dyDescent="0.25">
      <c r="A30" s="17" t="s">
        <v>212</v>
      </c>
      <c r="B30" s="89">
        <f>(+B23/0.6)+(B24*0.6)+(B26*0.6)+(B28*0.6)-(B29)</f>
        <v>0.36423853226959835</v>
      </c>
      <c r="C30" s="99">
        <f>(+C23/0.6)+(C24*0.6)+(C26*0.6)+(C28*0.6)-(C29)</f>
        <v>0.41535330261136727</v>
      </c>
      <c r="D30" s="90">
        <f>(+D23/0.6)+(D24*0.6)+(D26*0.6)+(D28*0.6)-(D29)</f>
        <v>0.35154740061162099</v>
      </c>
      <c r="E30" s="30">
        <f t="shared" si="1"/>
        <v>0.29000000000000009</v>
      </c>
      <c r="F30" s="2">
        <f t="shared" si="0"/>
        <v>0.4833333333333335</v>
      </c>
    </row>
    <row r="31" spans="1:28" x14ac:dyDescent="0.2">
      <c r="A31" s="4"/>
      <c r="B31" s="8"/>
      <c r="D31" s="35"/>
      <c r="E31" s="59"/>
      <c r="F31" s="15"/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/>
      <c r="B32" s="9"/>
      <c r="D32" s="14"/>
      <c r="E32" s="59"/>
      <c r="F32" s="59"/>
      <c r="G32" s="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10" t="s">
        <v>11</v>
      </c>
      <c r="B33" s="9"/>
      <c r="C33" s="14"/>
      <c r="D33" s="14"/>
      <c r="E33" s="59"/>
      <c r="F33" s="59"/>
      <c r="G33" s="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">
        <v>12</v>
      </c>
      <c r="B34" s="9"/>
      <c r="C34" s="14"/>
      <c r="D34" s="14"/>
      <c r="E34" s="4"/>
      <c r="F34" s="4"/>
      <c r="G34" s="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">
        <v>213</v>
      </c>
      <c r="E35" s="15"/>
      <c r="F35" s="15"/>
      <c r="G35" s="1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">
        <v>214</v>
      </c>
      <c r="E36" s="16"/>
      <c r="F36" s="16"/>
      <c r="G36" s="1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">
        <v>215</v>
      </c>
      <c r="E37" s="14"/>
      <c r="F37" s="14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E38" s="14"/>
      <c r="F38" s="14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E39" s="14"/>
      <c r="F39" s="14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/>
      <c r="B40" s="9"/>
      <c r="C40" s="14"/>
      <c r="D40" s="14"/>
      <c r="E40" s="14"/>
      <c r="F40" s="14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/>
      <c r="B41" s="9"/>
      <c r="C41" s="14"/>
      <c r="D41" s="14"/>
      <c r="E41" s="14"/>
      <c r="F41" s="14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/>
      <c r="B42" s="9"/>
      <c r="C42" s="14"/>
      <c r="D42" s="14"/>
      <c r="E42" s="14"/>
      <c r="F42" s="1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/>
      <c r="B43" s="9"/>
      <c r="C43" s="14"/>
      <c r="D43" s="14"/>
      <c r="E43" s="14"/>
      <c r="F43" s="1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/>
      <c r="B44" s="9"/>
      <c r="C44" s="14"/>
      <c r="D44" s="14"/>
      <c r="E44" s="14"/>
      <c r="F44" s="1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/>
      <c r="B45" s="9"/>
      <c r="C45" s="14"/>
      <c r="D45" s="14"/>
      <c r="E45" s="14"/>
      <c r="F45" s="1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/>
      <c r="B46" s="9"/>
      <c r="C46" s="14"/>
      <c r="D46" s="14"/>
      <c r="E46" s="14"/>
      <c r="F46" s="1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/>
      <c r="B47" s="9"/>
      <c r="C47" s="14"/>
      <c r="D47" s="14"/>
      <c r="E47" s="14"/>
      <c r="F47" s="1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/>
      <c r="B48" s="9"/>
      <c r="C48" s="14"/>
      <c r="D48" s="14"/>
      <c r="E48" s="14"/>
      <c r="F48" s="1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/>
      <c r="B49" s="9"/>
      <c r="C49" s="14"/>
      <c r="D49" s="14"/>
      <c r="E49" s="14"/>
      <c r="F49" s="1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/>
      <c r="B50" s="9"/>
      <c r="C50" s="14"/>
      <c r="D50" s="14"/>
      <c r="E50" s="14"/>
      <c r="F50" s="1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/>
      <c r="B51" s="9"/>
      <c r="C51" s="14"/>
      <c r="D51" s="14"/>
      <c r="E51" s="14"/>
      <c r="F51" s="1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/>
      <c r="B52" s="9"/>
      <c r="C52" s="14"/>
      <c r="D52" s="14"/>
      <c r="E52" s="14"/>
      <c r="F52" s="1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/>
      <c r="B53" s="9"/>
      <c r="C53" s="14"/>
      <c r="D53" s="14"/>
      <c r="E53" s="14"/>
      <c r="F53" s="1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/>
      <c r="B54" s="9"/>
      <c r="C54" s="14"/>
      <c r="D54" s="14"/>
      <c r="E54" s="14"/>
      <c r="F54" s="1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/>
      <c r="B55" s="9"/>
      <c r="C55" s="14"/>
      <c r="D55" s="14"/>
      <c r="E55" s="14"/>
      <c r="F55" s="1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/>
      <c r="B56" s="9"/>
      <c r="C56" s="14"/>
      <c r="D56" s="14"/>
      <c r="E56" s="14"/>
      <c r="F56" s="1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/>
      <c r="B57" s="9"/>
      <c r="C57" s="14"/>
      <c r="D57" s="14"/>
      <c r="E57" s="14"/>
      <c r="F57" s="1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/>
      <c r="B58" s="9"/>
      <c r="C58" s="14"/>
      <c r="D58" s="14"/>
      <c r="E58" s="14"/>
      <c r="F58" s="1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/>
      <c r="B59" s="9"/>
      <c r="C59" s="14"/>
      <c r="D59" s="14"/>
      <c r="E59" s="14"/>
      <c r="F59" s="1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/>
      <c r="B60" s="9"/>
      <c r="C60" s="14"/>
      <c r="D60" s="14"/>
      <c r="E60" s="14"/>
      <c r="F60" s="1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/>
      <c r="B61" s="9"/>
      <c r="C61" s="14"/>
      <c r="D61" s="14"/>
      <c r="E61" s="14"/>
      <c r="F61" s="1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/>
      <c r="B62" s="9"/>
      <c r="C62" s="14"/>
      <c r="D62" s="14"/>
      <c r="E62" s="14"/>
      <c r="F62" s="1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/>
      <c r="B63" s="9"/>
      <c r="C63" s="14"/>
      <c r="D63" s="14"/>
      <c r="E63" s="14"/>
      <c r="F63" s="1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/>
      <c r="B64" s="9"/>
      <c r="C64" s="14"/>
      <c r="D64" s="14"/>
      <c r="E64" s="14"/>
      <c r="F64" s="1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/>
      <c r="B65" s="9"/>
      <c r="C65" s="14"/>
      <c r="D65" s="14"/>
      <c r="E65" s="14"/>
      <c r="F65" s="14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/>
      <c r="B66" s="9"/>
      <c r="C66" s="14"/>
      <c r="D66" s="14"/>
      <c r="E66" s="14"/>
      <c r="F66" s="1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/>
      <c r="B67" s="9"/>
      <c r="C67" s="14"/>
      <c r="D67" s="14"/>
      <c r="E67" s="14"/>
      <c r="F67" s="1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/>
      <c r="B68" s="9"/>
      <c r="C68" s="14"/>
      <c r="D68" s="14"/>
      <c r="E68" s="14"/>
      <c r="F68" s="1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/>
      <c r="B69" s="9"/>
      <c r="C69" s="14"/>
      <c r="D69" s="14"/>
      <c r="E69" s="14"/>
      <c r="F69" s="1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/>
      <c r="B70" s="9"/>
      <c r="C70" s="14"/>
      <c r="D70" s="14"/>
      <c r="E70" s="14"/>
      <c r="F70" s="1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/>
      <c r="B71" s="9"/>
      <c r="C71" s="14"/>
      <c r="D71" s="14"/>
      <c r="E71" s="14"/>
      <c r="F71" s="14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/>
      <c r="B72" s="9"/>
      <c r="C72" s="14"/>
      <c r="D72" s="14"/>
      <c r="E72" s="14"/>
      <c r="F72" s="1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/>
      <c r="B73" s="9"/>
      <c r="C73" s="14"/>
      <c r="D73" s="14"/>
      <c r="E73" s="14"/>
      <c r="F73" s="14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/>
      <c r="B74" s="9"/>
      <c r="C74" s="14"/>
      <c r="D74" s="14"/>
      <c r="E74" s="14"/>
      <c r="F74" s="14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B75" s="9"/>
      <c r="C75" s="14"/>
      <c r="D75" s="14"/>
      <c r="E75" s="14"/>
      <c r="F75" s="1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B76" s="9"/>
      <c r="C76" s="14"/>
      <c r="D76" s="14"/>
      <c r="E76" s="14"/>
      <c r="F76" s="14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9"/>
      <c r="C77" s="14"/>
      <c r="D77" s="14"/>
      <c r="E77" s="14"/>
      <c r="F77" s="14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14"/>
      <c r="D78" s="14"/>
      <c r="E78" s="14"/>
      <c r="F78" s="1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14"/>
      <c r="D79" s="14"/>
      <c r="E79" s="14"/>
      <c r="F79" s="14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14"/>
      <c r="D80" s="14"/>
      <c r="E80" s="14"/>
      <c r="F80" s="14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14"/>
      <c r="D81" s="14"/>
      <c r="E81" s="14"/>
      <c r="F81" s="14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14"/>
      <c r="D82" s="14"/>
      <c r="E82" s="14"/>
      <c r="F82" s="14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14"/>
      <c r="D83" s="14"/>
      <c r="E83" s="14"/>
      <c r="F83" s="14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14"/>
      <c r="D84" s="14"/>
      <c r="E84" s="14"/>
      <c r="F84" s="14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14"/>
      <c r="D85" s="14"/>
      <c r="E85" s="14"/>
      <c r="F85" s="1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14"/>
      <c r="D86" s="14"/>
      <c r="E86" s="14"/>
      <c r="F86" s="1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14"/>
      <c r="D87" s="14"/>
      <c r="E87" s="14"/>
      <c r="F87" s="1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14"/>
      <c r="D88" s="14"/>
      <c r="E88" s="14"/>
      <c r="F88" s="1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14"/>
      <c r="D89" s="14"/>
      <c r="E89" s="14"/>
      <c r="F89" s="1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14"/>
      <c r="D90" s="14"/>
      <c r="E90" s="14"/>
      <c r="F90" s="1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14"/>
      <c r="D91" s="14"/>
      <c r="E91" s="14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14"/>
      <c r="D92" s="14"/>
      <c r="E92" s="14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14"/>
      <c r="D93" s="14"/>
      <c r="E93" s="14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14"/>
      <c r="D94" s="14"/>
      <c r="E94" s="14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14"/>
      <c r="D95" s="14"/>
      <c r="E95" s="14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14"/>
      <c r="D96" s="14"/>
      <c r="E96" s="14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14"/>
      <c r="D97" s="14"/>
      <c r="E97" s="14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14"/>
      <c r="D98" s="14"/>
      <c r="E98" s="14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14"/>
      <c r="D99" s="14"/>
      <c r="E99" s="14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14"/>
      <c r="D100" s="14"/>
      <c r="E100" s="14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14"/>
      <c r="D101" s="14"/>
      <c r="E101" s="14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14"/>
      <c r="D102" s="14"/>
      <c r="E102" s="14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14"/>
      <c r="D103" s="14"/>
      <c r="E103" s="14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14"/>
      <c r="D104" s="14"/>
      <c r="E104" s="14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14"/>
      <c r="D105" s="14"/>
      <c r="E105" s="14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14"/>
      <c r="D106" s="14"/>
      <c r="E106" s="14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14"/>
      <c r="D107" s="14"/>
      <c r="E107" s="14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14"/>
      <c r="D108" s="14"/>
      <c r="E108" s="14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14"/>
      <c r="D109" s="14"/>
      <c r="E109" s="14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14"/>
      <c r="D110" s="14"/>
      <c r="E110" s="14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14"/>
      <c r="D111" s="14"/>
      <c r="E111" s="14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14"/>
      <c r="D112" s="14"/>
      <c r="E112" s="14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14"/>
      <c r="D113" s="14"/>
      <c r="E113" s="14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14"/>
      <c r="D114" s="14"/>
      <c r="E114" s="14"/>
      <c r="F114" s="14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14"/>
      <c r="D115" s="14"/>
      <c r="E115" s="14"/>
      <c r="F115" s="14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14"/>
      <c r="D116" s="14"/>
      <c r="E116" s="14"/>
      <c r="F116" s="14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14"/>
      <c r="D117" s="14"/>
      <c r="E117" s="14"/>
      <c r="F117" s="14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14"/>
      <c r="D118" s="14"/>
      <c r="E118" s="14"/>
      <c r="F118" s="1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14"/>
      <c r="D119" s="14"/>
      <c r="E119" s="14"/>
      <c r="F119" s="1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14"/>
      <c r="D120" s="14"/>
      <c r="E120" s="14"/>
      <c r="F120" s="1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14"/>
      <c r="D121" s="14"/>
      <c r="E121" s="14"/>
      <c r="F121" s="1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14"/>
      <c r="D122" s="14"/>
      <c r="E122" s="14"/>
      <c r="F122" s="1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14"/>
      <c r="D123" s="14"/>
      <c r="E123" s="14"/>
      <c r="F123" s="1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14"/>
      <c r="D124" s="14"/>
      <c r="E124" s="14"/>
      <c r="F124" s="1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14"/>
      <c r="D125" s="14"/>
      <c r="E125" s="14"/>
      <c r="F125" s="1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14"/>
      <c r="D126" s="14"/>
      <c r="E126" s="14"/>
      <c r="F126" s="1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14"/>
      <c r="D127" s="14"/>
      <c r="E127" s="14"/>
      <c r="F127" s="1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14"/>
      <c r="D128" s="14"/>
      <c r="E128" s="14"/>
      <c r="F128" s="1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14"/>
      <c r="D129" s="14"/>
      <c r="E129" s="14"/>
      <c r="F129" s="14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14"/>
      <c r="D130" s="14"/>
      <c r="E130" s="14"/>
      <c r="F130" s="14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14"/>
      <c r="D131" s="14"/>
      <c r="E131" s="14"/>
      <c r="F131" s="14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14"/>
      <c r="D132" s="14"/>
      <c r="E132" s="14"/>
      <c r="F132" s="14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14"/>
      <c r="D133" s="14"/>
      <c r="E133" s="14"/>
      <c r="F133" s="14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14"/>
      <c r="D134" s="14"/>
      <c r="E134" s="14"/>
      <c r="F134" s="14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14"/>
      <c r="D135" s="14"/>
      <c r="E135" s="14"/>
      <c r="F135" s="14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14"/>
      <c r="D136" s="14"/>
      <c r="E136" s="14"/>
      <c r="F136" s="14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14"/>
      <c r="D137" s="14"/>
      <c r="E137" s="14"/>
      <c r="F137" s="1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14"/>
      <c r="D138" s="14"/>
      <c r="E138" s="14"/>
      <c r="F138" s="14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14"/>
      <c r="D139" s="14"/>
      <c r="E139" s="14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14"/>
      <c r="D140" s="14"/>
      <c r="E140" s="14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14"/>
      <c r="D141" s="14"/>
      <c r="E141" s="14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14"/>
      <c r="D142" s="14"/>
      <c r="E142" s="14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14"/>
      <c r="D143" s="14"/>
      <c r="E143" s="14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14"/>
      <c r="D144" s="14"/>
      <c r="E144" s="14"/>
      <c r="F144" s="14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14"/>
      <c r="D145" s="14"/>
      <c r="E145" s="14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14"/>
      <c r="D146" s="14"/>
      <c r="E146" s="14"/>
      <c r="F146" s="14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14"/>
      <c r="D147" s="14"/>
      <c r="E147" s="14"/>
      <c r="F147" s="14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14"/>
      <c r="D148" s="14"/>
      <c r="E148" s="14"/>
      <c r="F148" s="1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14"/>
      <c r="D149" s="14"/>
      <c r="E149" s="14"/>
      <c r="F149" s="14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14"/>
      <c r="D150" s="14"/>
      <c r="E150" s="14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14"/>
      <c r="D151" s="14"/>
      <c r="E151" s="14"/>
      <c r="F151" s="14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14"/>
      <c r="D152" s="14"/>
      <c r="E152" s="14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14"/>
      <c r="D153" s="14"/>
      <c r="E153" s="14"/>
      <c r="F153" s="14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14"/>
      <c r="D154" s="14"/>
      <c r="E154" s="14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14"/>
      <c r="D155" s="14"/>
      <c r="E155" s="14"/>
      <c r="F155" s="14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14"/>
      <c r="D156" s="14"/>
      <c r="E156" s="14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14"/>
      <c r="D157" s="14"/>
      <c r="E157" s="14"/>
      <c r="F157" s="1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14"/>
      <c r="D158" s="14"/>
      <c r="E158" s="14"/>
      <c r="F158" s="14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14"/>
      <c r="D159" s="14"/>
      <c r="E159" s="14"/>
      <c r="F159" s="14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14"/>
      <c r="D160" s="14"/>
      <c r="E160" s="14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14"/>
      <c r="D161" s="14"/>
      <c r="E161" s="14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14"/>
      <c r="D162" s="14"/>
      <c r="E162" s="14"/>
      <c r="F162" s="14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14"/>
      <c r="D163" s="14"/>
      <c r="E163" s="14"/>
      <c r="F163" s="14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14"/>
      <c r="D164" s="14"/>
      <c r="E164" s="14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14"/>
      <c r="D165" s="14"/>
      <c r="E165" s="14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14"/>
      <c r="D166" s="14"/>
      <c r="E166" s="14"/>
      <c r="F166" s="14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14"/>
      <c r="D167" s="14"/>
      <c r="E167" s="14"/>
      <c r="F167" s="14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14"/>
      <c r="D168" s="14"/>
      <c r="E168" s="14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14"/>
      <c r="D169" s="14"/>
      <c r="E169" s="14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14"/>
      <c r="D170" s="14"/>
      <c r="E170" s="14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14"/>
      <c r="D171" s="14"/>
      <c r="E171" s="14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14"/>
      <c r="D172" s="14"/>
      <c r="E172" s="14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14"/>
      <c r="D173" s="14"/>
      <c r="E173" s="14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14"/>
      <c r="D174" s="14"/>
      <c r="E174" s="14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14"/>
      <c r="D175" s="14"/>
      <c r="E175" s="14"/>
      <c r="F175" s="14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14"/>
      <c r="D176" s="14"/>
      <c r="E176" s="14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14"/>
      <c r="D177" s="14"/>
      <c r="E177" s="14"/>
      <c r="F177" s="14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14"/>
      <c r="D178" s="14"/>
      <c r="E178" s="14"/>
      <c r="F178" s="14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14"/>
      <c r="D179" s="14"/>
      <c r="E179" s="14"/>
      <c r="F179" s="14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14"/>
      <c r="D180" s="14"/>
      <c r="E180" s="14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14"/>
      <c r="D181" s="14"/>
      <c r="E181" s="14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14"/>
      <c r="D182" s="14"/>
      <c r="E182" s="14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14"/>
      <c r="D183" s="14"/>
      <c r="E183" s="14"/>
      <c r="F183" s="14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14"/>
      <c r="D184" s="14"/>
      <c r="E184" s="14"/>
      <c r="F184" s="14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14"/>
      <c r="D185" s="14"/>
      <c r="E185" s="14"/>
      <c r="F185" s="14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14"/>
      <c r="D186" s="14"/>
      <c r="E186" s="14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14"/>
      <c r="D187" s="14"/>
      <c r="E187" s="14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14"/>
      <c r="D188" s="14"/>
      <c r="E188" s="14"/>
      <c r="F188" s="14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14"/>
      <c r="D189" s="14"/>
      <c r="E189" s="14"/>
      <c r="F189" s="14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14"/>
      <c r="D190" s="14"/>
      <c r="E190" s="14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14"/>
      <c r="D191" s="14"/>
      <c r="E191" s="14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14"/>
      <c r="D192" s="14"/>
      <c r="E192" s="14"/>
      <c r="F192" s="14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14"/>
      <c r="D193" s="14"/>
      <c r="E193" s="14"/>
      <c r="F193" s="1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14"/>
      <c r="D194" s="14"/>
      <c r="E194" s="14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14"/>
      <c r="D195" s="14"/>
      <c r="E195" s="14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14"/>
      <c r="D196" s="14"/>
      <c r="E196" s="14"/>
      <c r="F196" s="14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14"/>
      <c r="D197" s="14"/>
      <c r="E197" s="14"/>
      <c r="F197" s="1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14"/>
      <c r="D198" s="14"/>
      <c r="E198" s="14"/>
      <c r="F198" s="1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14"/>
      <c r="D199" s="14"/>
      <c r="E199" s="14"/>
      <c r="F199" s="14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14"/>
      <c r="D200" s="14"/>
      <c r="E200" s="14"/>
      <c r="F200" s="1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14"/>
      <c r="D201" s="14"/>
      <c r="E201" s="14"/>
      <c r="F201" s="1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14"/>
      <c r="D202" s="14"/>
      <c r="E202" s="14"/>
      <c r="F202" s="14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14"/>
      <c r="D203" s="14"/>
      <c r="E203" s="14"/>
      <c r="F203" s="1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14"/>
      <c r="D204" s="14"/>
      <c r="E204" s="14"/>
      <c r="F204" s="1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14"/>
      <c r="D205" s="14"/>
      <c r="E205" s="14"/>
      <c r="F205" s="1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14"/>
      <c r="D206" s="14"/>
      <c r="E206" s="14"/>
      <c r="F206" s="1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14"/>
      <c r="D207" s="14"/>
      <c r="E207" s="14"/>
      <c r="F207" s="1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14"/>
      <c r="D208" s="14"/>
      <c r="E208" s="14"/>
      <c r="F208" s="14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14"/>
      <c r="D209" s="14"/>
      <c r="E209" s="14"/>
      <c r="F209" s="1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14"/>
      <c r="D210" s="14"/>
      <c r="E210" s="14"/>
      <c r="F210" s="1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14"/>
      <c r="D211" s="14"/>
      <c r="E211" s="14"/>
      <c r="F211" s="1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14"/>
      <c r="D212" s="14"/>
      <c r="E212" s="14"/>
      <c r="F212" s="1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14"/>
      <c r="D213" s="14"/>
      <c r="E213" s="14"/>
      <c r="F213" s="1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14"/>
      <c r="D214" s="14"/>
      <c r="E214" s="14"/>
      <c r="F214" s="1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14"/>
      <c r="D215" s="14"/>
      <c r="E215" s="14"/>
      <c r="F215" s="1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14"/>
      <c r="D216" s="14"/>
      <c r="E216" s="14"/>
      <c r="F216" s="1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14"/>
      <c r="D217" s="14"/>
      <c r="E217" s="14"/>
      <c r="F217" s="1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14"/>
      <c r="D218" s="14"/>
      <c r="E218" s="14"/>
      <c r="F218" s="1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14"/>
      <c r="D219" s="14"/>
      <c r="E219" s="14"/>
      <c r="F219" s="1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14"/>
      <c r="D220" s="14"/>
      <c r="E220" s="14"/>
      <c r="F220" s="1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14"/>
      <c r="D221" s="14"/>
      <c r="E221" s="14"/>
      <c r="F221" s="1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14"/>
      <c r="D222" s="14"/>
      <c r="E222" s="14"/>
      <c r="F222" s="1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14"/>
      <c r="D223" s="14"/>
      <c r="E223" s="14"/>
      <c r="F223" s="1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14"/>
      <c r="D224" s="14"/>
      <c r="E224" s="14"/>
      <c r="F224" s="1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14"/>
      <c r="D225" s="14"/>
      <c r="E225" s="14"/>
      <c r="F225" s="1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14"/>
      <c r="D226" s="14"/>
      <c r="E226" s="14"/>
      <c r="F226" s="14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14"/>
      <c r="D227" s="14"/>
      <c r="E227" s="14"/>
      <c r="F227" s="1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14"/>
      <c r="D228" s="14"/>
      <c r="E228" s="14"/>
      <c r="F228" s="1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14"/>
      <c r="D229" s="14"/>
      <c r="E229" s="14"/>
      <c r="F229" s="14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14"/>
      <c r="D230" s="14"/>
      <c r="E230" s="14"/>
      <c r="F230" s="1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14"/>
      <c r="D231" s="14"/>
      <c r="E231" s="14"/>
      <c r="F231" s="1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14"/>
      <c r="D232" s="14"/>
      <c r="E232" s="14"/>
      <c r="F232" s="1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14"/>
      <c r="D233" s="14"/>
      <c r="E233" s="14"/>
      <c r="F233" s="1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14"/>
      <c r="D234" s="14"/>
      <c r="E234" s="14"/>
      <c r="F234" s="1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14"/>
      <c r="D235" s="14"/>
      <c r="E235" s="14"/>
      <c r="F235" s="1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14"/>
      <c r="D236" s="14"/>
      <c r="E236" s="14"/>
      <c r="F236" s="1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14"/>
      <c r="D237" s="14"/>
      <c r="E237" s="14"/>
      <c r="F237" s="1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14"/>
      <c r="D238" s="14"/>
      <c r="E238" s="14"/>
      <c r="F238" s="1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14"/>
      <c r="D239" s="14"/>
      <c r="E239" s="14"/>
      <c r="F239" s="1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14"/>
      <c r="D240" s="14"/>
      <c r="E240" s="14"/>
      <c r="F240" s="1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14"/>
      <c r="D241" s="14"/>
      <c r="E241" s="14"/>
      <c r="F241" s="1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14"/>
      <c r="D242" s="14"/>
      <c r="E242" s="14"/>
      <c r="F242" s="1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14"/>
      <c r="D243" s="14"/>
      <c r="E243" s="14"/>
      <c r="F243" s="1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14"/>
      <c r="D244" s="14"/>
      <c r="E244" s="14"/>
      <c r="F244" s="1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14"/>
      <c r="D245" s="14"/>
      <c r="E245" s="14"/>
      <c r="F245" s="1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14"/>
      <c r="D246" s="14"/>
      <c r="E246" s="14"/>
      <c r="F246" s="1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14"/>
      <c r="D247" s="14"/>
      <c r="E247" s="14"/>
      <c r="F247" s="1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14"/>
      <c r="D248" s="14"/>
      <c r="E248" s="14"/>
      <c r="F248" s="1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14"/>
      <c r="D249" s="14"/>
      <c r="E249" s="14"/>
      <c r="F249" s="1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14"/>
      <c r="D250" s="14"/>
      <c r="E250" s="14"/>
      <c r="F250" s="1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14"/>
      <c r="D251" s="14"/>
      <c r="E251" s="14"/>
      <c r="F251" s="1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14"/>
      <c r="D252" s="14"/>
      <c r="E252" s="14"/>
      <c r="F252" s="1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14"/>
      <c r="D253" s="14"/>
      <c r="E253" s="14"/>
      <c r="F253" s="1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14"/>
      <c r="D254" s="14"/>
      <c r="E254" s="14"/>
      <c r="F254" s="1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14"/>
      <c r="D255" s="14"/>
      <c r="E255" s="14"/>
      <c r="F255" s="1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14"/>
      <c r="D256" s="14"/>
      <c r="E256" s="14"/>
      <c r="F256" s="1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14"/>
      <c r="D257" s="14"/>
      <c r="E257" s="14"/>
      <c r="F257" s="1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14"/>
      <c r="D258" s="14"/>
      <c r="E258" s="14"/>
      <c r="F258" s="1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14"/>
      <c r="D259" s="14"/>
      <c r="E259" s="14"/>
      <c r="F259" s="1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14"/>
      <c r="D260" s="14"/>
      <c r="E260" s="14"/>
      <c r="F260" s="1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14"/>
      <c r="D261" s="14"/>
      <c r="E261" s="14"/>
      <c r="F261" s="1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14"/>
      <c r="D262" s="14"/>
      <c r="E262" s="14"/>
      <c r="F262" s="1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14"/>
      <c r="D263" s="14"/>
      <c r="E263" s="14"/>
      <c r="F263" s="1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14"/>
      <c r="D264" s="14"/>
      <c r="E264" s="14"/>
      <c r="F264" s="1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14"/>
      <c r="D265" s="14"/>
      <c r="E265" s="14"/>
      <c r="F265" s="1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14"/>
      <c r="D266" s="14"/>
      <c r="E266" s="14"/>
      <c r="F266" s="1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14"/>
      <c r="D267" s="14"/>
      <c r="E267" s="14"/>
      <c r="F267" s="1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14"/>
      <c r="D268" s="14"/>
      <c r="E268" s="14"/>
      <c r="F268" s="1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14"/>
      <c r="D269" s="14"/>
      <c r="E269" s="14"/>
      <c r="F269" s="1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14"/>
      <c r="D270" s="14"/>
      <c r="E270" s="14"/>
      <c r="F270" s="1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14"/>
      <c r="D271" s="14"/>
      <c r="E271" s="14"/>
      <c r="F271" s="1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14"/>
      <c r="D272" s="14"/>
      <c r="E272" s="14"/>
      <c r="F272" s="1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14"/>
      <c r="D273" s="14"/>
      <c r="E273" s="14"/>
      <c r="F273" s="1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14"/>
      <c r="D274" s="14"/>
      <c r="E274" s="14"/>
      <c r="F274" s="1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14"/>
      <c r="D275" s="14"/>
      <c r="E275" s="14"/>
      <c r="F275" s="1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14"/>
      <c r="D276" s="14"/>
      <c r="E276" s="14"/>
      <c r="F276" s="1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14"/>
      <c r="D277" s="14"/>
      <c r="E277" s="14"/>
      <c r="F277" s="1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14"/>
      <c r="D278" s="14"/>
      <c r="E278" s="14"/>
      <c r="F278" s="1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14"/>
      <c r="D279" s="14"/>
      <c r="E279" s="14"/>
      <c r="F279" s="1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14"/>
      <c r="D280" s="14"/>
      <c r="E280" s="14"/>
      <c r="F280" s="1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14"/>
      <c r="D281" s="14"/>
      <c r="E281" s="14"/>
      <c r="F281" s="1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14"/>
      <c r="D282" s="14"/>
      <c r="E282" s="14"/>
      <c r="F282" s="1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14"/>
      <c r="D283" s="14"/>
      <c r="E283" s="14"/>
      <c r="F283" s="14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14"/>
      <c r="D284" s="14"/>
      <c r="E284" s="14"/>
      <c r="F284" s="14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14"/>
      <c r="D285" s="14"/>
      <c r="E285" s="14"/>
      <c r="F285" s="14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14"/>
      <c r="D286" s="14"/>
      <c r="E286" s="14"/>
      <c r="F286" s="14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14"/>
      <c r="D287" s="14"/>
      <c r="E287" s="14"/>
      <c r="F287" s="14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14"/>
      <c r="D288" s="14"/>
      <c r="E288" s="14"/>
      <c r="F288" s="14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14"/>
      <c r="D289" s="14"/>
      <c r="E289" s="14"/>
      <c r="F289" s="14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14"/>
      <c r="D290" s="14"/>
      <c r="E290" s="14"/>
      <c r="F290" s="14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14"/>
      <c r="D291" s="14"/>
      <c r="E291" s="14"/>
      <c r="F291" s="14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14"/>
      <c r="D292" s="14"/>
      <c r="E292" s="14"/>
      <c r="F292" s="14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14"/>
      <c r="D293" s="14"/>
      <c r="E293" s="14"/>
      <c r="F293" s="14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14"/>
      <c r="D294" s="14"/>
      <c r="E294" s="14"/>
      <c r="F294" s="14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14"/>
      <c r="D295" s="14"/>
      <c r="E295" s="14"/>
      <c r="F295" s="14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14"/>
      <c r="D296" s="14"/>
      <c r="E296" s="14"/>
      <c r="F296" s="14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14"/>
      <c r="D297" s="14"/>
      <c r="E297" s="14"/>
      <c r="F297" s="14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14"/>
      <c r="D298" s="14"/>
      <c r="E298" s="14"/>
      <c r="F298" s="14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14"/>
      <c r="D299" s="14"/>
      <c r="E299" s="14"/>
      <c r="F299" s="14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14"/>
      <c r="D300" s="14"/>
      <c r="E300" s="14"/>
      <c r="F300" s="14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14"/>
      <c r="D301" s="14"/>
      <c r="E301" s="14"/>
      <c r="F301" s="14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14"/>
      <c r="D302" s="14"/>
      <c r="E302" s="14"/>
      <c r="F302" s="14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14"/>
      <c r="D303" s="14"/>
      <c r="E303" s="14"/>
      <c r="F303" s="14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14"/>
      <c r="D304" s="14"/>
      <c r="E304" s="14"/>
      <c r="F304" s="14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14"/>
      <c r="D305" s="14"/>
      <c r="E305" s="14"/>
      <c r="F305" s="1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14"/>
      <c r="D306" s="14"/>
      <c r="E306" s="14"/>
      <c r="F306" s="14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14"/>
      <c r="D307" s="14"/>
      <c r="E307" s="14"/>
      <c r="F307" s="14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14"/>
      <c r="D308" s="14"/>
      <c r="E308" s="14"/>
      <c r="F308" s="14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14"/>
      <c r="D309" s="14"/>
      <c r="E309" s="14"/>
      <c r="F309" s="14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14"/>
      <c r="D310" s="14"/>
      <c r="E310" s="14"/>
      <c r="F310" s="14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14"/>
      <c r="D311" s="14"/>
      <c r="E311" s="14"/>
      <c r="F311" s="14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14"/>
      <c r="D312" s="14"/>
      <c r="E312" s="14"/>
      <c r="F312" s="14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14"/>
      <c r="D313" s="14"/>
      <c r="E313" s="14"/>
      <c r="F313" s="14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14"/>
      <c r="D314" s="14"/>
      <c r="E314" s="14"/>
      <c r="F314" s="14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14"/>
      <c r="D315" s="14"/>
      <c r="E315" s="14"/>
      <c r="F315" s="14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14"/>
      <c r="D316" s="14"/>
      <c r="E316" s="14"/>
      <c r="F316" s="14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14"/>
      <c r="D317" s="14"/>
      <c r="E317" s="14"/>
      <c r="F317" s="14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14"/>
      <c r="D318" s="14"/>
      <c r="E318" s="14"/>
      <c r="F318" s="14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14"/>
      <c r="D319" s="14"/>
      <c r="E319" s="14"/>
      <c r="F319" s="14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14"/>
      <c r="D320" s="14"/>
      <c r="E320" s="14"/>
      <c r="F320" s="14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14"/>
      <c r="D321" s="14"/>
      <c r="E321" s="14"/>
      <c r="F321" s="14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14"/>
      <c r="D322" s="14"/>
      <c r="E322" s="14"/>
      <c r="F322" s="14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14"/>
      <c r="D323" s="14"/>
      <c r="E323" s="14"/>
      <c r="F323" s="14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14"/>
      <c r="D324" s="14"/>
      <c r="E324" s="14"/>
      <c r="F324" s="14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14"/>
      <c r="D325" s="14"/>
      <c r="E325" s="14"/>
      <c r="F325" s="14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14"/>
      <c r="D326" s="14"/>
      <c r="E326" s="14"/>
      <c r="F326" s="14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14"/>
      <c r="D327" s="14"/>
      <c r="E327" s="14"/>
      <c r="F327" s="14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14"/>
      <c r="D328" s="14"/>
      <c r="E328" s="14"/>
      <c r="F328" s="14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14"/>
      <c r="D329" s="14"/>
      <c r="E329" s="14"/>
      <c r="F329" s="14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14"/>
      <c r="D330" s="14"/>
      <c r="E330" s="14"/>
      <c r="F330" s="14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14"/>
      <c r="D331" s="14"/>
      <c r="E331" s="14"/>
      <c r="F331" s="14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14"/>
      <c r="D332" s="14"/>
      <c r="E332" s="14"/>
      <c r="F332" s="14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14"/>
      <c r="D333" s="14"/>
      <c r="E333" s="14"/>
      <c r="F333" s="14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14"/>
      <c r="D334" s="14"/>
      <c r="E334" s="14"/>
      <c r="F334" s="14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14"/>
      <c r="D335" s="14"/>
      <c r="E335" s="14"/>
      <c r="F335" s="14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14"/>
      <c r="D336" s="14"/>
      <c r="E336" s="14"/>
      <c r="F336" s="14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14"/>
      <c r="D337" s="14"/>
      <c r="E337" s="14"/>
      <c r="F337" s="14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14"/>
      <c r="D338" s="14"/>
      <c r="E338" s="14"/>
      <c r="F338" s="14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14"/>
      <c r="D339" s="14"/>
      <c r="E339" s="14"/>
      <c r="F339" s="14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14"/>
      <c r="D340" s="14"/>
      <c r="E340" s="14"/>
      <c r="F340" s="14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14"/>
      <c r="D341" s="14"/>
      <c r="E341" s="14"/>
      <c r="F341" s="14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14"/>
      <c r="D342" s="14"/>
      <c r="E342" s="14"/>
      <c r="F342" s="14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14"/>
      <c r="D343" s="14"/>
      <c r="E343" s="14"/>
      <c r="F343" s="14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14"/>
      <c r="D344" s="14"/>
      <c r="E344" s="14"/>
      <c r="F344" s="14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14"/>
      <c r="D345" s="14"/>
      <c r="E345" s="14"/>
      <c r="F345" s="14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14"/>
      <c r="D346" s="14"/>
      <c r="E346" s="14"/>
      <c r="F346" s="14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14"/>
      <c r="D347" s="14"/>
      <c r="E347" s="14"/>
      <c r="F347" s="14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14"/>
      <c r="D348" s="14"/>
      <c r="E348" s="14"/>
      <c r="F348" s="14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14"/>
      <c r="D349" s="14"/>
      <c r="E349" s="14"/>
      <c r="F349" s="14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14"/>
      <c r="D350" s="14"/>
      <c r="E350" s="14"/>
      <c r="F350" s="14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14"/>
      <c r="D351" s="14"/>
      <c r="E351" s="14"/>
      <c r="F351" s="14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14"/>
      <c r="D352" s="14"/>
      <c r="E352" s="14"/>
      <c r="F352" s="14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14"/>
      <c r="D353" s="14"/>
      <c r="E353" s="14"/>
      <c r="F353" s="14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14"/>
      <c r="D354" s="14"/>
      <c r="E354" s="14"/>
      <c r="F354" s="14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14"/>
      <c r="D355" s="14"/>
      <c r="E355" s="14"/>
      <c r="F355" s="14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14"/>
      <c r="D356" s="14"/>
      <c r="E356" s="14"/>
      <c r="F356" s="14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14"/>
      <c r="D357" s="14"/>
      <c r="E357" s="14"/>
      <c r="F357" s="14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14"/>
      <c r="D358" s="14"/>
      <c r="E358" s="14"/>
      <c r="F358" s="14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14"/>
      <c r="D359" s="14"/>
      <c r="E359" s="14"/>
      <c r="F359" s="14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14"/>
      <c r="D360" s="14"/>
      <c r="E360" s="14"/>
      <c r="F360" s="14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14"/>
      <c r="D361" s="14"/>
      <c r="E361" s="14"/>
      <c r="F361" s="14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14"/>
      <c r="D362" s="14"/>
      <c r="E362" s="14"/>
      <c r="F362" s="14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14"/>
      <c r="D363" s="14"/>
      <c r="E363" s="14"/>
      <c r="F363" s="14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14"/>
      <c r="D364" s="14"/>
      <c r="E364" s="14"/>
      <c r="F364" s="14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14"/>
      <c r="D365" s="14"/>
      <c r="E365" s="14"/>
      <c r="F365" s="14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14"/>
      <c r="D366" s="14"/>
      <c r="E366" s="14"/>
      <c r="F366" s="14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14"/>
      <c r="D367" s="14"/>
      <c r="E367" s="14"/>
      <c r="F367" s="14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14"/>
      <c r="D368" s="14"/>
      <c r="E368" s="14"/>
      <c r="F368" s="14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14"/>
      <c r="D369" s="14"/>
      <c r="E369" s="14"/>
      <c r="F369" s="14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14"/>
      <c r="D370" s="14"/>
      <c r="E370" s="14"/>
      <c r="F370" s="14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14"/>
      <c r="D371" s="14"/>
      <c r="E371" s="14"/>
      <c r="F371" s="14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14"/>
      <c r="D372" s="14"/>
      <c r="E372" s="14"/>
      <c r="F372" s="14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14"/>
      <c r="D373" s="14"/>
      <c r="E373" s="14"/>
      <c r="F373" s="14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14"/>
      <c r="D374" s="14"/>
      <c r="E374" s="14"/>
      <c r="F374" s="14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14"/>
      <c r="D375" s="14"/>
      <c r="E375" s="14"/>
      <c r="F375" s="14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14"/>
      <c r="D376" s="14"/>
      <c r="E376" s="14"/>
      <c r="F376" s="14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14"/>
      <c r="D377" s="14"/>
      <c r="E377" s="14"/>
      <c r="F377" s="1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14"/>
      <c r="D378" s="14"/>
      <c r="E378" s="14"/>
      <c r="F378" s="1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14"/>
      <c r="D379" s="14"/>
      <c r="E379" s="14"/>
      <c r="F379" s="1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14"/>
      <c r="D380" s="14"/>
      <c r="E380" s="14"/>
      <c r="F380" s="1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14"/>
      <c r="D381" s="14"/>
      <c r="E381" s="14"/>
      <c r="F381" s="1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14"/>
      <c r="D382" s="14"/>
      <c r="E382" s="14"/>
      <c r="F382" s="1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14"/>
      <c r="D383" s="14"/>
      <c r="E383" s="14"/>
      <c r="F383" s="1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14"/>
      <c r="D384" s="14"/>
      <c r="E384" s="14"/>
      <c r="F384" s="1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14"/>
      <c r="D385" s="14"/>
      <c r="E385" s="14"/>
      <c r="F385" s="1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14"/>
      <c r="D386" s="14"/>
      <c r="E386" s="14"/>
      <c r="F386" s="1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14"/>
      <c r="D387" s="14"/>
      <c r="E387" s="14"/>
      <c r="F387" s="1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14"/>
      <c r="D388" s="14"/>
      <c r="E388" s="14"/>
      <c r="F388" s="1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14"/>
      <c r="D389" s="14"/>
      <c r="E389" s="14"/>
      <c r="F389" s="1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14"/>
      <c r="D390" s="14"/>
      <c r="E390" s="14"/>
      <c r="F390" s="1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14"/>
      <c r="D391" s="14"/>
      <c r="E391" s="14"/>
      <c r="F391" s="1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14"/>
      <c r="D392" s="14"/>
      <c r="E392" s="14"/>
      <c r="F392" s="1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14"/>
      <c r="D393" s="14"/>
      <c r="E393" s="14"/>
      <c r="F393" s="1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14"/>
      <c r="D394" s="14"/>
      <c r="E394" s="14"/>
      <c r="F394" s="1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14"/>
      <c r="D395" s="14"/>
      <c r="E395" s="14"/>
      <c r="F395" s="1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14"/>
      <c r="D396" s="14"/>
      <c r="E396" s="14"/>
      <c r="F396" s="1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14"/>
      <c r="D397" s="14"/>
      <c r="E397" s="14"/>
      <c r="F397" s="1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14"/>
      <c r="D398" s="14"/>
      <c r="E398" s="14"/>
      <c r="F398" s="1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14"/>
      <c r="D399" s="14"/>
      <c r="E399" s="14"/>
      <c r="F399" s="1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14"/>
      <c r="D400" s="14"/>
      <c r="E400" s="14"/>
      <c r="F400" s="1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14"/>
      <c r="D401" s="14"/>
      <c r="E401" s="14"/>
      <c r="F401" s="1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14"/>
      <c r="D402" s="14"/>
      <c r="E402" s="14"/>
      <c r="F402" s="1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14"/>
      <c r="D403" s="14"/>
      <c r="E403" s="14"/>
      <c r="F403" s="1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14"/>
      <c r="D404" s="14"/>
      <c r="E404" s="14"/>
      <c r="F404" s="1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14"/>
      <c r="D405" s="14"/>
      <c r="E405" s="14"/>
      <c r="F405" s="1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14"/>
      <c r="D406" s="14"/>
      <c r="E406" s="14"/>
      <c r="F406" s="1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14"/>
      <c r="D407" s="14"/>
      <c r="E407" s="14"/>
      <c r="F407" s="1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14"/>
      <c r="D408" s="14"/>
      <c r="E408" s="14"/>
      <c r="F408" s="1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14"/>
      <c r="D409" s="14"/>
      <c r="E409" s="14"/>
      <c r="F409" s="1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14"/>
      <c r="D410" s="14"/>
      <c r="E410" s="14"/>
      <c r="F410" s="1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14"/>
      <c r="D411" s="14"/>
      <c r="E411" s="14"/>
      <c r="F411" s="1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14"/>
      <c r="D412" s="14"/>
      <c r="E412" s="14"/>
      <c r="F412" s="1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14"/>
      <c r="D413" s="14"/>
      <c r="E413" s="14"/>
      <c r="F413" s="1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14"/>
      <c r="D414" s="14"/>
      <c r="E414" s="14"/>
      <c r="F414" s="1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14"/>
      <c r="D415" s="14"/>
      <c r="E415" s="14"/>
      <c r="F415" s="1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14"/>
      <c r="D416" s="14"/>
      <c r="E416" s="14"/>
      <c r="F416" s="1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14"/>
      <c r="D417" s="14"/>
      <c r="E417" s="14"/>
      <c r="F417" s="1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14"/>
      <c r="D418" s="14"/>
      <c r="E418" s="14"/>
      <c r="F418" s="1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14"/>
      <c r="D419" s="14"/>
      <c r="E419" s="14"/>
      <c r="F419" s="1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14"/>
      <c r="D420" s="14"/>
      <c r="E420" s="14"/>
      <c r="F420" s="1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14"/>
      <c r="D421" s="14"/>
      <c r="E421" s="14"/>
      <c r="F421" s="1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14"/>
      <c r="D422" s="14"/>
      <c r="E422" s="14"/>
      <c r="F422" s="1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14"/>
      <c r="D423" s="14"/>
      <c r="E423" s="14"/>
      <c r="F423" s="1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14"/>
      <c r="D424" s="14"/>
      <c r="E424" s="14"/>
      <c r="F424" s="1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14"/>
      <c r="D425" s="14"/>
      <c r="E425" s="14"/>
      <c r="F425" s="1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14"/>
      <c r="D426" s="14"/>
      <c r="E426" s="14"/>
      <c r="F426" s="1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14"/>
      <c r="D427" s="14"/>
      <c r="E427" s="14"/>
      <c r="F427" s="1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14"/>
      <c r="D428" s="14"/>
      <c r="E428" s="14"/>
      <c r="F428" s="1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14"/>
      <c r="D429" s="14"/>
      <c r="E429" s="14"/>
      <c r="F429" s="1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14"/>
      <c r="D430" s="14"/>
      <c r="E430" s="14"/>
      <c r="F430" s="1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14"/>
      <c r="D431" s="14"/>
      <c r="E431" s="14"/>
      <c r="F431" s="1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14"/>
      <c r="D432" s="14"/>
      <c r="E432" s="14"/>
      <c r="F432" s="1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14"/>
      <c r="D433" s="14"/>
      <c r="E433" s="14"/>
      <c r="F433" s="1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14"/>
      <c r="D434" s="14"/>
      <c r="E434" s="14"/>
      <c r="F434" s="1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14"/>
      <c r="D435" s="14"/>
      <c r="E435" s="14"/>
      <c r="F435" s="1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14"/>
      <c r="D436" s="14"/>
      <c r="E436" s="14"/>
      <c r="F436" s="1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14"/>
      <c r="D437" s="14"/>
      <c r="E437" s="14"/>
      <c r="F437" s="1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14"/>
      <c r="D438" s="14"/>
      <c r="E438" s="14"/>
      <c r="F438" s="1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14"/>
      <c r="D439" s="14"/>
      <c r="E439" s="14"/>
      <c r="F439" s="1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14"/>
      <c r="D440" s="14"/>
      <c r="E440" s="14"/>
      <c r="F440" s="1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14"/>
      <c r="D441" s="14"/>
      <c r="E441" s="14"/>
      <c r="F441" s="1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14"/>
      <c r="D442" s="14"/>
      <c r="E442" s="14"/>
      <c r="F442" s="1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14"/>
      <c r="D443" s="14"/>
      <c r="E443" s="14"/>
      <c r="F443" s="1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14"/>
      <c r="D444" s="14"/>
      <c r="E444" s="14"/>
      <c r="F444" s="1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14"/>
      <c r="D445" s="14"/>
      <c r="E445" s="14"/>
      <c r="F445" s="1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14"/>
      <c r="D446" s="14"/>
      <c r="E446" s="14"/>
      <c r="F446" s="1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14"/>
      <c r="D447" s="14"/>
      <c r="E447" s="14"/>
      <c r="F447" s="1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14"/>
      <c r="D448" s="14"/>
      <c r="E448" s="14"/>
      <c r="F448" s="1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14"/>
      <c r="D449" s="14"/>
      <c r="E449" s="14"/>
      <c r="F449" s="1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14"/>
      <c r="D450" s="14"/>
      <c r="E450" s="14"/>
      <c r="F450" s="1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14"/>
      <c r="D451" s="14"/>
      <c r="E451" s="14"/>
      <c r="F451" s="1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14"/>
      <c r="D452" s="14"/>
      <c r="E452" s="14"/>
      <c r="F452" s="1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14"/>
      <c r="D453" s="14"/>
      <c r="E453" s="14"/>
      <c r="F453" s="1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14"/>
      <c r="D454" s="14"/>
      <c r="E454" s="14"/>
      <c r="F454" s="1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14"/>
      <c r="D455" s="14"/>
      <c r="E455" s="14"/>
      <c r="F455" s="1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14"/>
      <c r="D456" s="14"/>
      <c r="E456" s="14"/>
      <c r="F456" s="1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14"/>
      <c r="D457" s="14"/>
      <c r="E457" s="14"/>
      <c r="F457" s="1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14"/>
      <c r="D458" s="14"/>
      <c r="E458" s="14"/>
      <c r="F458" s="1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14"/>
      <c r="D459" s="14"/>
      <c r="E459" s="14"/>
      <c r="F459" s="1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14"/>
      <c r="D460" s="14"/>
      <c r="E460" s="14"/>
      <c r="F460" s="1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14"/>
      <c r="D461" s="14"/>
      <c r="E461" s="14"/>
      <c r="F461" s="1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14"/>
      <c r="D462" s="14"/>
      <c r="E462" s="14"/>
      <c r="F462" s="1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14"/>
      <c r="D463" s="14"/>
      <c r="E463" s="14"/>
      <c r="F463" s="1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14"/>
      <c r="D464" s="14"/>
      <c r="E464" s="14"/>
      <c r="F464" s="1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14"/>
      <c r="D465" s="14"/>
      <c r="E465" s="14"/>
      <c r="F465" s="1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14"/>
      <c r="D466" s="14"/>
      <c r="E466" s="14"/>
      <c r="F466" s="1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14"/>
      <c r="D467" s="14"/>
      <c r="E467" s="14"/>
      <c r="F467" s="1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14"/>
      <c r="D468" s="14"/>
      <c r="E468" s="14"/>
      <c r="F468" s="1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14"/>
      <c r="D469" s="14"/>
      <c r="E469" s="14"/>
      <c r="F469" s="1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14"/>
      <c r="D470" s="14"/>
      <c r="E470" s="14"/>
      <c r="F470" s="1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14"/>
      <c r="D471" s="14"/>
      <c r="E471" s="14"/>
      <c r="F471" s="1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14"/>
      <c r="D472" s="14"/>
      <c r="E472" s="14"/>
      <c r="F472" s="1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14"/>
      <c r="D473" s="14"/>
      <c r="E473" s="14"/>
      <c r="F473" s="1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14"/>
      <c r="D474" s="14"/>
      <c r="E474" s="14"/>
      <c r="F474" s="1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14"/>
      <c r="D475" s="14"/>
      <c r="E475" s="14"/>
      <c r="F475" s="1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14"/>
      <c r="D476" s="14"/>
      <c r="E476" s="14"/>
      <c r="F476" s="1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14"/>
      <c r="D477" s="14"/>
      <c r="E477" s="14"/>
      <c r="F477" s="1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14"/>
      <c r="D478" s="14"/>
      <c r="E478" s="14"/>
      <c r="F478" s="1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14"/>
      <c r="D479" s="14"/>
      <c r="E479" s="14"/>
      <c r="F479" s="1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14"/>
      <c r="D480" s="14"/>
      <c r="E480" s="14"/>
      <c r="F480" s="1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14"/>
      <c r="D481" s="14"/>
      <c r="E481" s="14"/>
      <c r="F481" s="1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14"/>
      <c r="D482" s="14"/>
      <c r="E482" s="14"/>
      <c r="F482" s="1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14"/>
      <c r="D483" s="14"/>
      <c r="E483" s="14"/>
      <c r="F483" s="1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14"/>
      <c r="D484" s="14"/>
      <c r="E484" s="14"/>
      <c r="F484" s="1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14"/>
      <c r="D485" s="14"/>
      <c r="E485" s="14"/>
      <c r="F485" s="1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14"/>
      <c r="D486" s="14"/>
      <c r="E486" s="14"/>
      <c r="F486" s="1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14"/>
      <c r="D487" s="14"/>
      <c r="E487" s="14"/>
      <c r="F487" s="1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14"/>
      <c r="D488" s="14"/>
      <c r="E488" s="14"/>
      <c r="F488" s="1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14"/>
      <c r="D489" s="14"/>
      <c r="E489" s="14"/>
      <c r="F489" s="1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14"/>
      <c r="D490" s="14"/>
      <c r="E490" s="14"/>
      <c r="F490" s="1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14"/>
      <c r="D491" s="14"/>
      <c r="E491" s="14"/>
      <c r="F491" s="1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14"/>
      <c r="D492" s="14"/>
      <c r="E492" s="14"/>
      <c r="F492" s="1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14"/>
      <c r="D493" s="14"/>
      <c r="E493" s="14"/>
      <c r="F493" s="1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14"/>
      <c r="D494" s="14"/>
      <c r="E494" s="14"/>
      <c r="F494" s="1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14"/>
      <c r="D495" s="14"/>
      <c r="E495" s="14"/>
      <c r="F495" s="1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14"/>
      <c r="D496" s="14"/>
      <c r="E496" s="14"/>
      <c r="F496" s="1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14"/>
      <c r="D497" s="14"/>
      <c r="E497" s="14"/>
      <c r="F497" s="1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14"/>
      <c r="D498" s="14"/>
      <c r="E498" s="14"/>
      <c r="F498" s="1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14"/>
      <c r="D499" s="14"/>
      <c r="E499" s="14"/>
      <c r="F499" s="1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14"/>
      <c r="D500" s="14"/>
      <c r="E500" s="14"/>
      <c r="F500" s="1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14"/>
      <c r="D501" s="14"/>
      <c r="E501" s="14"/>
      <c r="F501" s="1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14"/>
      <c r="D502" s="14"/>
      <c r="E502" s="14"/>
      <c r="F502" s="1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14"/>
      <c r="D503" s="14"/>
      <c r="E503" s="14"/>
      <c r="F503" s="1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14"/>
      <c r="D504" s="14"/>
      <c r="E504" s="14"/>
      <c r="F504" s="1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14"/>
      <c r="D505" s="14"/>
      <c r="E505" s="14"/>
      <c r="F505" s="1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14"/>
      <c r="D506" s="14"/>
      <c r="E506" s="14"/>
      <c r="F506" s="1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14"/>
      <c r="D507" s="14"/>
      <c r="E507" s="14"/>
      <c r="F507" s="1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14"/>
      <c r="D508" s="14"/>
      <c r="E508" s="14"/>
      <c r="F508" s="1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14"/>
      <c r="D509" s="14"/>
      <c r="E509" s="14"/>
      <c r="F509" s="1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14"/>
      <c r="D510" s="14"/>
      <c r="E510" s="14"/>
      <c r="F510" s="1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14"/>
      <c r="D511" s="14"/>
      <c r="E511" s="14"/>
      <c r="F511" s="1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14"/>
      <c r="D512" s="14"/>
      <c r="E512" s="14"/>
      <c r="F512" s="1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14"/>
      <c r="D513" s="14"/>
      <c r="E513" s="14"/>
      <c r="F513" s="1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14"/>
      <c r="D514" s="14"/>
      <c r="E514" s="14"/>
      <c r="F514" s="1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14"/>
      <c r="D515" s="14"/>
      <c r="E515" s="14"/>
      <c r="F515" s="1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14"/>
      <c r="D516" s="14"/>
      <c r="E516" s="14"/>
      <c r="F516" s="1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14"/>
      <c r="D517" s="14"/>
      <c r="E517" s="14"/>
      <c r="F517" s="1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14"/>
      <c r="D518" s="14"/>
      <c r="E518" s="14"/>
      <c r="F518" s="1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14"/>
      <c r="D519" s="14"/>
      <c r="E519" s="14"/>
      <c r="F519" s="1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14"/>
      <c r="D520" s="14"/>
      <c r="E520" s="14"/>
      <c r="F520" s="1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14"/>
      <c r="D521" s="14"/>
      <c r="E521" s="14"/>
      <c r="F521" s="1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14"/>
      <c r="D522" s="14"/>
      <c r="E522" s="14"/>
      <c r="F522" s="1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14"/>
      <c r="D523" s="14"/>
      <c r="E523" s="14"/>
      <c r="F523" s="1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14"/>
      <c r="D524" s="14"/>
      <c r="E524" s="14"/>
      <c r="F524" s="1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14"/>
      <c r="D525" s="14"/>
      <c r="E525" s="14"/>
      <c r="F525" s="1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14"/>
      <c r="D526" s="14"/>
      <c r="E526" s="14"/>
      <c r="F526" s="1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14"/>
      <c r="D527" s="14"/>
      <c r="E527" s="14"/>
      <c r="F527" s="1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14"/>
      <c r="D528" s="14"/>
      <c r="E528" s="14"/>
      <c r="F528" s="1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14"/>
      <c r="D529" s="14"/>
      <c r="E529" s="14"/>
      <c r="F529" s="1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14"/>
      <c r="D530" s="14"/>
      <c r="E530" s="14"/>
      <c r="F530" s="1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14"/>
      <c r="D531" s="14"/>
      <c r="E531" s="14"/>
      <c r="F531" s="1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14"/>
      <c r="D532" s="14"/>
      <c r="E532" s="14"/>
      <c r="F532" s="1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14"/>
      <c r="D533" s="14"/>
      <c r="E533" s="14"/>
      <c r="F533" s="1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14"/>
      <c r="D534" s="14"/>
      <c r="E534" s="14"/>
      <c r="F534" s="1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14"/>
      <c r="D535" s="14"/>
      <c r="E535" s="14"/>
      <c r="F535" s="1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14"/>
      <c r="D536" s="14"/>
      <c r="E536" s="14"/>
      <c r="F536" s="1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14"/>
      <c r="D537" s="14"/>
      <c r="E537" s="14"/>
      <c r="F537" s="1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14"/>
      <c r="D538" s="14"/>
      <c r="E538" s="14"/>
      <c r="F538" s="1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14"/>
      <c r="D539" s="14"/>
      <c r="E539" s="14"/>
      <c r="F539" s="1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14"/>
      <c r="D540" s="14"/>
      <c r="E540" s="14"/>
      <c r="F540" s="1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14"/>
      <c r="D541" s="14"/>
      <c r="E541" s="14"/>
      <c r="F541" s="1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14"/>
      <c r="D542" s="14"/>
      <c r="E542" s="14"/>
      <c r="F542" s="1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14"/>
      <c r="D543" s="14"/>
      <c r="E543" s="14"/>
      <c r="F543" s="1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14"/>
      <c r="D544" s="14"/>
      <c r="E544" s="14"/>
      <c r="F544" s="1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14"/>
      <c r="D545" s="14"/>
      <c r="E545" s="14"/>
      <c r="F545" s="1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14"/>
      <c r="D546" s="14"/>
      <c r="E546" s="14"/>
      <c r="F546" s="1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14"/>
      <c r="D547" s="14"/>
      <c r="E547" s="14"/>
      <c r="F547" s="1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14"/>
      <c r="D548" s="14"/>
      <c r="E548" s="14"/>
      <c r="F548" s="1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14"/>
      <c r="D549" s="14"/>
      <c r="E549" s="14"/>
      <c r="F549" s="1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14"/>
      <c r="D550" s="14"/>
      <c r="E550" s="14"/>
      <c r="F550" s="1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14"/>
      <c r="D551" s="14"/>
      <c r="E551" s="14"/>
      <c r="F551" s="1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14"/>
      <c r="D552" s="14"/>
      <c r="E552" s="14"/>
      <c r="F552" s="1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14"/>
      <c r="D553" s="14"/>
      <c r="E553" s="14"/>
      <c r="F553" s="1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14"/>
      <c r="D554" s="14"/>
      <c r="E554" s="14"/>
      <c r="F554" s="1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14"/>
      <c r="D555" s="14"/>
      <c r="E555" s="14"/>
      <c r="F555" s="1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14"/>
      <c r="D556" s="14"/>
      <c r="E556" s="14"/>
      <c r="F556" s="1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14"/>
      <c r="D557" s="14"/>
      <c r="E557" s="14"/>
      <c r="F557" s="1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14"/>
      <c r="D558" s="14"/>
      <c r="E558" s="14"/>
      <c r="F558" s="1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14"/>
      <c r="D559" s="14"/>
      <c r="E559" s="14"/>
      <c r="F559" s="1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14"/>
      <c r="D560" s="14"/>
      <c r="E560" s="14"/>
      <c r="F560" s="1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14"/>
      <c r="D561" s="14"/>
      <c r="E561" s="14"/>
      <c r="F561" s="1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14"/>
      <c r="D562" s="14"/>
      <c r="E562" s="14"/>
      <c r="F562" s="1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14"/>
      <c r="D563" s="14"/>
      <c r="E563" s="14"/>
      <c r="F563" s="1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14"/>
      <c r="D564" s="14"/>
      <c r="E564" s="14"/>
      <c r="F564" s="1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14"/>
      <c r="D565" s="14"/>
      <c r="E565" s="14"/>
      <c r="F565" s="1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14"/>
      <c r="D566" s="14"/>
      <c r="E566" s="14"/>
      <c r="F566" s="1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14"/>
      <c r="D567" s="14"/>
      <c r="E567" s="14"/>
      <c r="F567" s="1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14"/>
      <c r="D568" s="14"/>
      <c r="E568" s="14"/>
      <c r="F568" s="1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14"/>
      <c r="D569" s="14"/>
      <c r="E569" s="14"/>
      <c r="F569" s="1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14"/>
      <c r="D570" s="14"/>
      <c r="E570" s="14"/>
      <c r="F570" s="1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14"/>
      <c r="D571" s="14"/>
      <c r="E571" s="14"/>
      <c r="F571" s="1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14"/>
      <c r="D572" s="14"/>
      <c r="E572" s="14"/>
      <c r="F572" s="1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14"/>
      <c r="D573" s="14"/>
      <c r="E573" s="14"/>
      <c r="F573" s="1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14"/>
      <c r="D574" s="14"/>
      <c r="E574" s="14"/>
      <c r="F574" s="1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14"/>
      <c r="D575" s="14"/>
      <c r="E575" s="14"/>
      <c r="F575" s="1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14"/>
      <c r="D576" s="14"/>
      <c r="E576" s="14"/>
      <c r="F576" s="1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14"/>
      <c r="D577" s="14"/>
      <c r="E577" s="14"/>
      <c r="F577" s="1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14"/>
      <c r="D578" s="14"/>
      <c r="E578" s="14"/>
      <c r="F578" s="1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14"/>
      <c r="D579" s="14"/>
      <c r="E579" s="14"/>
      <c r="F579" s="1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14"/>
      <c r="D580" s="14"/>
      <c r="E580" s="14"/>
      <c r="F580" s="1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14"/>
      <c r="D581" s="14"/>
      <c r="E581" s="14"/>
      <c r="F581" s="1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14"/>
      <c r="D582" s="14"/>
      <c r="E582" s="14"/>
      <c r="F582" s="1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14"/>
      <c r="D583" s="14"/>
      <c r="E583" s="14"/>
      <c r="F583" s="1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14"/>
      <c r="D584" s="14"/>
      <c r="E584" s="14"/>
      <c r="F584" s="1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14"/>
      <c r="D585" s="14"/>
      <c r="E585" s="14"/>
      <c r="F585" s="1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14"/>
      <c r="D586" s="14"/>
      <c r="E586" s="14"/>
      <c r="F586" s="1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14"/>
      <c r="D587" s="14"/>
      <c r="E587" s="14"/>
      <c r="F587" s="1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14"/>
      <c r="D588" s="14"/>
      <c r="E588" s="14"/>
      <c r="F588" s="1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14"/>
      <c r="D589" s="14"/>
      <c r="E589" s="14"/>
      <c r="F589" s="1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14"/>
      <c r="D590" s="14"/>
      <c r="E590" s="14"/>
      <c r="F590" s="1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</sheetData>
  <phoneticPr fontId="0" type="noConversion"/>
  <pageMargins left="0.75" right="0.75" top="1" bottom="1" header="0.5" footer="0.5"/>
  <pageSetup paperSize="5"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75" workbookViewId="0">
      <pane ySplit="570" activePane="bottomLeft"/>
      <selection activeCell="G1" sqref="A1:IV65536"/>
      <selection pane="bottomLeft"/>
    </sheetView>
  </sheetViews>
  <sheetFormatPr defaultRowHeight="12.75" x14ac:dyDescent="0.2"/>
  <cols>
    <col min="1" max="1" width="4.85546875" style="3" customWidth="1"/>
    <col min="2" max="2" width="6.28515625" style="3" bestFit="1" customWidth="1"/>
    <col min="3" max="3" width="12.7109375" style="3" bestFit="1" customWidth="1"/>
    <col min="4" max="4" width="11.5703125" style="3" bestFit="1" customWidth="1"/>
    <col min="5" max="5" width="4" style="3" bestFit="1" customWidth="1"/>
    <col min="6" max="6" width="15.28515625" style="3" customWidth="1"/>
    <col min="7" max="7" width="43.85546875" style="3" bestFit="1" customWidth="1"/>
    <col min="8" max="8" width="15.7109375" style="3" bestFit="1" customWidth="1"/>
    <col min="9" max="9" width="6.5703125" style="3" bestFit="1" customWidth="1"/>
    <col min="10" max="10" width="6.42578125" style="3" bestFit="1" customWidth="1"/>
    <col min="11" max="11" width="9.42578125" style="3" bestFit="1" customWidth="1"/>
    <col min="12" max="13" width="7.7109375" style="3" bestFit="1" customWidth="1"/>
    <col min="14" max="14" width="7.5703125" style="3" bestFit="1" customWidth="1"/>
    <col min="15" max="15" width="106.42578125" style="3" bestFit="1" customWidth="1"/>
    <col min="16" max="16384" width="9.140625" style="3"/>
  </cols>
  <sheetData>
    <row r="1" spans="1:15" x14ac:dyDescent="0.2">
      <c r="L1" s="43" t="s">
        <v>187</v>
      </c>
      <c r="M1" s="3" t="s">
        <v>205</v>
      </c>
      <c r="N1" s="44" t="s">
        <v>190</v>
      </c>
    </row>
    <row r="2" spans="1:15" s="46" customFormat="1" x14ac:dyDescent="0.2">
      <c r="A2" s="41" t="s">
        <v>27</v>
      </c>
      <c r="B2" s="41" t="s">
        <v>197</v>
      </c>
      <c r="C2" s="41" t="s">
        <v>28</v>
      </c>
      <c r="D2" s="41" t="s">
        <v>29</v>
      </c>
      <c r="E2" s="41" t="s">
        <v>196</v>
      </c>
      <c r="F2" s="41" t="s">
        <v>30</v>
      </c>
      <c r="G2" s="41" t="s">
        <v>31</v>
      </c>
      <c r="H2" s="41" t="s">
        <v>32</v>
      </c>
      <c r="I2" s="41" t="s">
        <v>189</v>
      </c>
      <c r="J2" s="41" t="s">
        <v>33</v>
      </c>
      <c r="K2" s="41" t="s">
        <v>34</v>
      </c>
      <c r="L2" s="42" t="s">
        <v>204</v>
      </c>
      <c r="M2" s="42" t="s">
        <v>204</v>
      </c>
      <c r="N2" s="45" t="s">
        <v>191</v>
      </c>
      <c r="O2" s="41" t="s">
        <v>35</v>
      </c>
    </row>
    <row r="3" spans="1:15" s="50" customFormat="1" x14ac:dyDescent="0.2">
      <c r="A3" s="48">
        <v>63</v>
      </c>
      <c r="B3" s="48">
        <v>1999</v>
      </c>
      <c r="C3" s="48" t="s">
        <v>48</v>
      </c>
      <c r="D3" s="48" t="s">
        <v>48</v>
      </c>
      <c r="E3" s="48" t="s">
        <v>38</v>
      </c>
      <c r="F3" s="48" t="s">
        <v>58</v>
      </c>
      <c r="G3" s="48" t="s">
        <v>59</v>
      </c>
      <c r="H3" s="48" t="s">
        <v>60</v>
      </c>
      <c r="I3" s="48" t="s">
        <v>40</v>
      </c>
      <c r="J3" s="55" t="s">
        <v>46</v>
      </c>
      <c r="K3" s="48" t="s">
        <v>194</v>
      </c>
      <c r="L3" s="48">
        <v>500</v>
      </c>
      <c r="M3" s="48">
        <v>250</v>
      </c>
      <c r="N3" s="48" t="s">
        <v>61</v>
      </c>
      <c r="O3" s="49"/>
    </row>
    <row r="4" spans="1:15" s="50" customFormat="1" x14ac:dyDescent="0.2">
      <c r="A4" s="48">
        <v>325</v>
      </c>
      <c r="B4" s="48">
        <v>2001</v>
      </c>
      <c r="C4" s="48" t="s">
        <v>56</v>
      </c>
      <c r="D4" s="48" t="s">
        <v>57</v>
      </c>
      <c r="E4" s="48" t="s">
        <v>38</v>
      </c>
      <c r="F4" s="48" t="s">
        <v>66</v>
      </c>
      <c r="G4" s="48" t="s">
        <v>201</v>
      </c>
      <c r="H4" s="49"/>
      <c r="I4" s="48" t="s">
        <v>40</v>
      </c>
      <c r="J4" s="55" t="s">
        <v>46</v>
      </c>
      <c r="K4" s="48" t="s">
        <v>47</v>
      </c>
      <c r="L4" s="48">
        <v>250</v>
      </c>
      <c r="M4" s="48">
        <v>230</v>
      </c>
      <c r="N4" s="48" t="s">
        <v>61</v>
      </c>
      <c r="O4" s="49"/>
    </row>
    <row r="7" spans="1:15" s="50" customFormat="1" x14ac:dyDescent="0.2">
      <c r="A7" s="48">
        <v>339</v>
      </c>
      <c r="B7" s="48">
        <v>2001</v>
      </c>
      <c r="C7" s="48" t="s">
        <v>37</v>
      </c>
      <c r="D7" s="48" t="s">
        <v>37</v>
      </c>
      <c r="E7" s="48" t="s">
        <v>38</v>
      </c>
      <c r="F7" s="48" t="s">
        <v>80</v>
      </c>
      <c r="G7" s="48" t="s">
        <v>81</v>
      </c>
      <c r="H7" s="49"/>
      <c r="I7" s="48" t="s">
        <v>40</v>
      </c>
      <c r="J7" s="55" t="s">
        <v>46</v>
      </c>
      <c r="K7" s="48" t="s">
        <v>50</v>
      </c>
      <c r="L7" s="48">
        <v>846</v>
      </c>
      <c r="M7" s="48">
        <v>846</v>
      </c>
      <c r="N7" s="48" t="s">
        <v>61</v>
      </c>
      <c r="O7" s="48" t="s">
        <v>82</v>
      </c>
    </row>
    <row r="8" spans="1:15" s="50" customFormat="1" x14ac:dyDescent="0.2">
      <c r="A8" s="48">
        <v>451</v>
      </c>
      <c r="B8" s="48">
        <v>2002</v>
      </c>
      <c r="C8" s="48" t="s">
        <v>51</v>
      </c>
      <c r="D8" s="48" t="s">
        <v>37</v>
      </c>
      <c r="E8" s="48" t="s">
        <v>38</v>
      </c>
      <c r="F8" s="48" t="s">
        <v>85</v>
      </c>
      <c r="G8" s="48" t="s">
        <v>86</v>
      </c>
      <c r="H8" s="49"/>
      <c r="I8" s="48" t="s">
        <v>87</v>
      </c>
      <c r="J8" s="55" t="s">
        <v>46</v>
      </c>
      <c r="K8" s="48" t="s">
        <v>195</v>
      </c>
      <c r="L8" s="48">
        <v>900</v>
      </c>
      <c r="M8" s="48">
        <v>900</v>
      </c>
      <c r="N8" s="48" t="s">
        <v>61</v>
      </c>
      <c r="O8" s="49"/>
    </row>
    <row r="9" spans="1:15" s="50" customFormat="1" x14ac:dyDescent="0.2">
      <c r="A9" s="48">
        <v>452</v>
      </c>
      <c r="B9" s="48">
        <v>2002</v>
      </c>
      <c r="C9" s="48" t="s">
        <v>68</v>
      </c>
      <c r="D9" s="48" t="s">
        <v>69</v>
      </c>
      <c r="E9" s="48" t="s">
        <v>38</v>
      </c>
      <c r="F9" s="48" t="s">
        <v>74</v>
      </c>
      <c r="G9" s="48" t="s">
        <v>89</v>
      </c>
      <c r="H9" s="48" t="s">
        <v>72</v>
      </c>
      <c r="I9" s="48" t="s">
        <v>90</v>
      </c>
      <c r="J9" s="55" t="s">
        <v>46</v>
      </c>
      <c r="K9" s="48" t="s">
        <v>195</v>
      </c>
      <c r="L9" s="48">
        <v>785</v>
      </c>
      <c r="M9" s="48">
        <v>785</v>
      </c>
      <c r="N9" s="48" t="s">
        <v>61</v>
      </c>
      <c r="O9" s="48" t="s">
        <v>73</v>
      </c>
    </row>
    <row r="10" spans="1:15" s="50" customFormat="1" x14ac:dyDescent="0.2">
      <c r="A10" s="48">
        <v>453</v>
      </c>
      <c r="B10" s="48">
        <v>2002</v>
      </c>
      <c r="C10" s="48" t="s">
        <v>68</v>
      </c>
      <c r="D10" s="48" t="s">
        <v>69</v>
      </c>
      <c r="E10" s="48" t="s">
        <v>38</v>
      </c>
      <c r="F10" s="48" t="s">
        <v>93</v>
      </c>
      <c r="G10" s="48" t="s">
        <v>94</v>
      </c>
      <c r="H10" s="49"/>
      <c r="I10" s="48" t="s">
        <v>87</v>
      </c>
      <c r="J10" s="55" t="s">
        <v>46</v>
      </c>
      <c r="K10" s="48" t="s">
        <v>50</v>
      </c>
      <c r="L10" s="48">
        <v>1086</v>
      </c>
      <c r="M10" s="48">
        <v>1086</v>
      </c>
      <c r="N10" s="48" t="s">
        <v>61</v>
      </c>
      <c r="O10" s="49"/>
    </row>
    <row r="11" spans="1:15" s="50" customFormat="1" x14ac:dyDescent="0.2">
      <c r="A11" s="48">
        <v>560</v>
      </c>
      <c r="B11" s="48">
        <v>2003</v>
      </c>
      <c r="C11" s="48" t="s">
        <v>83</v>
      </c>
      <c r="D11" s="48" t="s">
        <v>84</v>
      </c>
      <c r="E11" s="48" t="s">
        <v>38</v>
      </c>
      <c r="F11" s="48" t="s">
        <v>80</v>
      </c>
      <c r="G11" s="48" t="s">
        <v>104</v>
      </c>
      <c r="H11" s="49"/>
      <c r="I11" s="48" t="s">
        <v>90</v>
      </c>
      <c r="J11" s="55" t="s">
        <v>46</v>
      </c>
      <c r="K11" s="48" t="s">
        <v>50</v>
      </c>
      <c r="L11" s="48">
        <v>850</v>
      </c>
      <c r="M11" s="48">
        <v>850</v>
      </c>
      <c r="N11" s="48" t="s">
        <v>61</v>
      </c>
      <c r="O11" s="48" t="s">
        <v>105</v>
      </c>
    </row>
    <row r="13" spans="1:15" s="50" customFormat="1" x14ac:dyDescent="0.2">
      <c r="A13" s="48">
        <v>326</v>
      </c>
      <c r="B13" s="48">
        <v>2001</v>
      </c>
      <c r="C13" s="48" t="s">
        <v>36</v>
      </c>
      <c r="D13" s="48" t="s">
        <v>37</v>
      </c>
      <c r="E13" s="48" t="s">
        <v>38</v>
      </c>
      <c r="F13" s="48" t="s">
        <v>198</v>
      </c>
      <c r="G13" s="48" t="s">
        <v>67</v>
      </c>
      <c r="H13" s="48" t="s">
        <v>53</v>
      </c>
      <c r="I13" s="48" t="s">
        <v>40</v>
      </c>
      <c r="J13" s="55" t="s">
        <v>46</v>
      </c>
      <c r="K13" s="48" t="s">
        <v>54</v>
      </c>
      <c r="L13" s="48">
        <v>233</v>
      </c>
      <c r="M13" s="48">
        <v>0</v>
      </c>
      <c r="N13" s="48" t="s">
        <v>61</v>
      </c>
      <c r="O13" s="49"/>
    </row>
    <row r="14" spans="1:15" s="50" customFormat="1" x14ac:dyDescent="0.2">
      <c r="A14" s="48">
        <v>164</v>
      </c>
      <c r="B14" s="48">
        <v>2000</v>
      </c>
      <c r="C14" s="48" t="s">
        <v>51</v>
      </c>
      <c r="D14" s="48" t="s">
        <v>37</v>
      </c>
      <c r="E14" s="48" t="s">
        <v>38</v>
      </c>
      <c r="F14" s="48" t="s">
        <v>198</v>
      </c>
      <c r="G14" s="48" t="s">
        <v>65</v>
      </c>
      <c r="H14" s="48" t="s">
        <v>53</v>
      </c>
      <c r="I14" s="48" t="s">
        <v>40</v>
      </c>
      <c r="J14" s="55" t="s">
        <v>46</v>
      </c>
      <c r="K14" s="48" t="s">
        <v>50</v>
      </c>
      <c r="L14" s="48">
        <v>537</v>
      </c>
      <c r="M14" s="48">
        <v>0</v>
      </c>
      <c r="N14" s="48" t="s">
        <v>61</v>
      </c>
      <c r="O14" s="49"/>
    </row>
    <row r="15" spans="1:15" s="50" customFormat="1" x14ac:dyDescent="0.2">
      <c r="A15" s="48">
        <v>61</v>
      </c>
      <c r="B15" s="48">
        <v>1999</v>
      </c>
      <c r="C15" s="48" t="s">
        <v>36</v>
      </c>
      <c r="D15" s="48" t="s">
        <v>37</v>
      </c>
      <c r="E15" s="48" t="s">
        <v>38</v>
      </c>
      <c r="F15" s="48" t="s">
        <v>198</v>
      </c>
      <c r="G15" s="48" t="s">
        <v>45</v>
      </c>
      <c r="H15" s="49"/>
      <c r="I15" s="48" t="s">
        <v>40</v>
      </c>
      <c r="J15" s="55" t="s">
        <v>46</v>
      </c>
      <c r="K15" s="48" t="s">
        <v>193</v>
      </c>
      <c r="L15" s="48">
        <v>97</v>
      </c>
      <c r="M15" s="48">
        <v>0</v>
      </c>
      <c r="N15" s="48" t="s">
        <v>42</v>
      </c>
      <c r="O15" s="49"/>
    </row>
    <row r="16" spans="1:15" s="50" customFormat="1" x14ac:dyDescent="0.2">
      <c r="A16" s="48">
        <v>62</v>
      </c>
      <c r="B16" s="48">
        <v>1999</v>
      </c>
      <c r="C16" s="48" t="s">
        <v>43</v>
      </c>
      <c r="D16" s="48" t="s">
        <v>44</v>
      </c>
      <c r="E16" s="48" t="s">
        <v>38</v>
      </c>
      <c r="F16" s="48" t="s">
        <v>198</v>
      </c>
      <c r="G16" s="48" t="s">
        <v>52</v>
      </c>
      <c r="H16" s="48" t="s">
        <v>53</v>
      </c>
      <c r="I16" s="48" t="s">
        <v>40</v>
      </c>
      <c r="J16" s="55" t="s">
        <v>46</v>
      </c>
      <c r="K16" s="48" t="s">
        <v>54</v>
      </c>
      <c r="L16" s="48">
        <v>457.5</v>
      </c>
      <c r="M16" s="48">
        <v>0</v>
      </c>
      <c r="N16" s="48" t="s">
        <v>42</v>
      </c>
      <c r="O16" s="48" t="s">
        <v>55</v>
      </c>
    </row>
    <row r="17" spans="1:15" s="50" customFormat="1" x14ac:dyDescent="0.2">
      <c r="A17" s="48">
        <v>462</v>
      </c>
      <c r="B17" s="48">
        <v>2003</v>
      </c>
      <c r="C17" s="48" t="s">
        <v>48</v>
      </c>
      <c r="D17" s="48" t="s">
        <v>76</v>
      </c>
      <c r="E17" s="48" t="s">
        <v>38</v>
      </c>
      <c r="F17" s="48" t="s">
        <v>198</v>
      </c>
      <c r="G17" s="48" t="s">
        <v>96</v>
      </c>
      <c r="H17" s="49"/>
      <c r="I17" s="48" t="s">
        <v>40</v>
      </c>
      <c r="J17" s="55" t="s">
        <v>46</v>
      </c>
      <c r="K17" s="48" t="s">
        <v>50</v>
      </c>
      <c r="L17" s="48">
        <v>1260</v>
      </c>
      <c r="M17" s="48">
        <v>0</v>
      </c>
      <c r="N17" s="48" t="s">
        <v>61</v>
      </c>
      <c r="O17" s="49"/>
    </row>
    <row r="18" spans="1:15" s="50" customFormat="1" x14ac:dyDescent="0.2">
      <c r="A18" s="48">
        <v>475</v>
      </c>
      <c r="B18" s="48">
        <v>2003</v>
      </c>
      <c r="C18" s="48" t="s">
        <v>78</v>
      </c>
      <c r="D18" s="48" t="s">
        <v>79</v>
      </c>
      <c r="E18" s="48" t="s">
        <v>38</v>
      </c>
      <c r="F18" s="48" t="s">
        <v>199</v>
      </c>
      <c r="G18" s="48" t="s">
        <v>97</v>
      </c>
      <c r="H18" s="49"/>
      <c r="I18" s="48" t="s">
        <v>40</v>
      </c>
      <c r="J18" s="55" t="s">
        <v>46</v>
      </c>
      <c r="K18" s="49"/>
      <c r="L18" s="48">
        <v>610</v>
      </c>
      <c r="M18" s="48">
        <v>0</v>
      </c>
      <c r="N18" s="48" t="s">
        <v>61</v>
      </c>
      <c r="O18" s="49"/>
    </row>
    <row r="19" spans="1:15" s="50" customFormat="1" x14ac:dyDescent="0.2">
      <c r="A19" s="48">
        <v>327</v>
      </c>
      <c r="B19" s="48">
        <v>2001</v>
      </c>
      <c r="C19" s="48" t="s">
        <v>51</v>
      </c>
      <c r="D19" s="48" t="s">
        <v>37</v>
      </c>
      <c r="E19" s="48" t="s">
        <v>38</v>
      </c>
      <c r="F19" s="48" t="s">
        <v>199</v>
      </c>
      <c r="G19" s="48" t="s">
        <v>77</v>
      </c>
      <c r="H19" s="49"/>
      <c r="I19" s="48" t="s">
        <v>40</v>
      </c>
      <c r="J19" s="55" t="s">
        <v>46</v>
      </c>
      <c r="K19" s="48" t="s">
        <v>50</v>
      </c>
      <c r="L19" s="48">
        <v>500</v>
      </c>
      <c r="M19" s="48">
        <v>500</v>
      </c>
      <c r="N19" s="48" t="s">
        <v>61</v>
      </c>
      <c r="O19" s="49"/>
    </row>
    <row r="20" spans="1:15" s="50" customFormat="1" x14ac:dyDescent="0.2">
      <c r="A20" s="51"/>
      <c r="B20" s="51"/>
      <c r="C20" s="51"/>
      <c r="D20" s="51"/>
      <c r="E20" s="51"/>
      <c r="F20" s="51"/>
      <c r="G20" s="51"/>
      <c r="I20" s="51"/>
      <c r="J20" s="51"/>
      <c r="K20" s="51"/>
      <c r="L20" s="51"/>
      <c r="M20" s="51"/>
      <c r="N20" s="51"/>
      <c r="O20" s="51"/>
    </row>
    <row r="21" spans="1:15" s="50" customFormat="1" x14ac:dyDescent="0.2">
      <c r="A21" s="51"/>
      <c r="B21" s="51"/>
      <c r="C21" s="51"/>
      <c r="D21" s="51"/>
      <c r="E21" s="51"/>
      <c r="F21" s="51"/>
      <c r="G21" s="51"/>
      <c r="I21" s="51"/>
      <c r="J21" s="51"/>
      <c r="K21" s="51"/>
      <c r="L21" s="51"/>
      <c r="M21" s="51"/>
      <c r="N21" s="51"/>
      <c r="O21" s="51"/>
    </row>
    <row r="22" spans="1:15" s="50" customFormat="1" x14ac:dyDescent="0.2">
      <c r="A22" s="51"/>
      <c r="B22" s="51"/>
      <c r="C22" s="51"/>
      <c r="D22" s="51"/>
      <c r="E22" s="51"/>
      <c r="F22" s="51"/>
      <c r="G22" s="51"/>
      <c r="I22" s="51"/>
      <c r="J22" s="51"/>
      <c r="K22" s="51"/>
      <c r="L22" s="51"/>
      <c r="M22" s="51"/>
      <c r="N22" s="51"/>
      <c r="O22" s="51"/>
    </row>
    <row r="23" spans="1:15" s="50" customFormat="1" x14ac:dyDescent="0.2">
      <c r="A23" s="48">
        <v>582</v>
      </c>
      <c r="B23" s="48">
        <v>2003</v>
      </c>
      <c r="C23" s="48" t="s">
        <v>203</v>
      </c>
      <c r="D23" s="48" t="s">
        <v>88</v>
      </c>
      <c r="E23" s="48" t="s">
        <v>38</v>
      </c>
      <c r="F23" s="48" t="s">
        <v>108</v>
      </c>
      <c r="G23" s="48" t="s">
        <v>109</v>
      </c>
      <c r="H23" s="49"/>
      <c r="I23" s="48" t="s">
        <v>87</v>
      </c>
      <c r="J23" s="55" t="s">
        <v>46</v>
      </c>
      <c r="K23" s="48" t="s">
        <v>50</v>
      </c>
      <c r="L23" s="48">
        <v>620</v>
      </c>
      <c r="M23" s="48">
        <v>620</v>
      </c>
      <c r="N23" s="48" t="s">
        <v>61</v>
      </c>
      <c r="O23" s="49"/>
    </row>
    <row r="24" spans="1:15" s="50" customFormat="1" x14ac:dyDescent="0.2">
      <c r="A24" s="48">
        <v>584</v>
      </c>
      <c r="B24" s="48">
        <v>2003</v>
      </c>
      <c r="C24" s="48" t="s">
        <v>91</v>
      </c>
      <c r="D24" s="48" t="s">
        <v>92</v>
      </c>
      <c r="E24" s="48" t="s">
        <v>38</v>
      </c>
      <c r="F24" s="48" t="s">
        <v>198</v>
      </c>
      <c r="G24" s="48" t="s">
        <v>62</v>
      </c>
      <c r="H24" s="48" t="s">
        <v>63</v>
      </c>
      <c r="I24" s="48" t="s">
        <v>40</v>
      </c>
      <c r="J24" s="48" t="s">
        <v>64</v>
      </c>
      <c r="K24" s="48" t="s">
        <v>50</v>
      </c>
      <c r="L24" s="48">
        <v>207</v>
      </c>
      <c r="M24" s="48">
        <v>0</v>
      </c>
      <c r="N24" s="48" t="s">
        <v>61</v>
      </c>
      <c r="O24" s="49"/>
    </row>
    <row r="25" spans="1:15" s="50" customFormat="1" x14ac:dyDescent="0.2">
      <c r="A25" s="48">
        <v>588</v>
      </c>
      <c r="B25" s="48">
        <v>2003</v>
      </c>
      <c r="C25" s="48" t="s">
        <v>95</v>
      </c>
      <c r="D25" s="48" t="s">
        <v>79</v>
      </c>
      <c r="E25" s="48" t="s">
        <v>38</v>
      </c>
      <c r="F25" s="48" t="s">
        <v>70</v>
      </c>
      <c r="G25" s="48" t="s">
        <v>71</v>
      </c>
      <c r="H25" s="48" t="s">
        <v>72</v>
      </c>
      <c r="I25" s="48" t="s">
        <v>40</v>
      </c>
      <c r="J25" s="48" t="s">
        <v>64</v>
      </c>
      <c r="K25" s="48" t="s">
        <v>50</v>
      </c>
      <c r="L25" s="48">
        <v>440</v>
      </c>
      <c r="M25" s="48">
        <v>440</v>
      </c>
      <c r="N25" s="48" t="s">
        <v>61</v>
      </c>
      <c r="O25" s="48" t="s">
        <v>73</v>
      </c>
    </row>
    <row r="26" spans="1:15" s="50" customFormat="1" x14ac:dyDescent="0.2">
      <c r="A26" s="48">
        <v>648</v>
      </c>
      <c r="B26" s="48">
        <v>2004</v>
      </c>
      <c r="C26" s="48" t="s">
        <v>48</v>
      </c>
      <c r="D26" s="48" t="s">
        <v>76</v>
      </c>
      <c r="E26" s="48" t="s">
        <v>38</v>
      </c>
      <c r="F26" s="48" t="s">
        <v>74</v>
      </c>
      <c r="G26" s="48" t="s">
        <v>75</v>
      </c>
      <c r="H26" s="49"/>
      <c r="I26" s="48" t="s">
        <v>40</v>
      </c>
      <c r="J26" s="48" t="s">
        <v>64</v>
      </c>
      <c r="K26" s="48" t="s">
        <v>50</v>
      </c>
      <c r="L26" s="48">
        <v>440</v>
      </c>
      <c r="M26" s="48">
        <v>440</v>
      </c>
      <c r="N26" s="48" t="s">
        <v>61</v>
      </c>
      <c r="O26" s="49"/>
    </row>
    <row r="27" spans="1:15" s="50" customFormat="1" x14ac:dyDescent="0.2">
      <c r="A27" s="48">
        <v>650</v>
      </c>
      <c r="B27" s="48">
        <v>2004</v>
      </c>
      <c r="C27" s="48" t="s">
        <v>68</v>
      </c>
      <c r="D27" s="48" t="s">
        <v>69</v>
      </c>
      <c r="E27" s="48" t="s">
        <v>38</v>
      </c>
      <c r="F27" s="48" t="s">
        <v>74</v>
      </c>
      <c r="G27" s="48" t="s">
        <v>98</v>
      </c>
      <c r="H27" s="49"/>
      <c r="I27" s="48" t="s">
        <v>40</v>
      </c>
      <c r="J27" s="48" t="s">
        <v>64</v>
      </c>
      <c r="K27" s="48" t="s">
        <v>195</v>
      </c>
      <c r="L27" s="48">
        <v>180</v>
      </c>
      <c r="M27" s="48">
        <v>180</v>
      </c>
      <c r="N27" s="48" t="s">
        <v>61</v>
      </c>
      <c r="O27" s="49"/>
    </row>
    <row r="28" spans="1:15" s="50" customFormat="1" x14ac:dyDescent="0.2">
      <c r="A28" s="48">
        <v>681</v>
      </c>
      <c r="B28" s="48">
        <v>2002</v>
      </c>
      <c r="C28" s="48" t="s">
        <v>99</v>
      </c>
      <c r="D28" s="48" t="s">
        <v>100</v>
      </c>
      <c r="E28" s="48" t="s">
        <v>38</v>
      </c>
      <c r="F28" s="48" t="s">
        <v>198</v>
      </c>
      <c r="G28" s="48" t="s">
        <v>39</v>
      </c>
      <c r="H28" s="49"/>
      <c r="I28" s="48" t="s">
        <v>40</v>
      </c>
      <c r="J28" s="48" t="s">
        <v>41</v>
      </c>
      <c r="K28" s="48" t="s">
        <v>192</v>
      </c>
      <c r="L28" s="48">
        <v>109</v>
      </c>
      <c r="M28" s="48">
        <v>0</v>
      </c>
      <c r="N28" s="48" t="s">
        <v>42</v>
      </c>
      <c r="O28" s="49"/>
    </row>
    <row r="29" spans="1:15" s="50" customFormat="1" x14ac:dyDescent="0.2">
      <c r="A29" s="48">
        <v>686</v>
      </c>
      <c r="B29" s="48">
        <v>2003</v>
      </c>
      <c r="C29" s="48" t="s">
        <v>78</v>
      </c>
      <c r="D29" s="48" t="s">
        <v>79</v>
      </c>
      <c r="E29" s="48" t="s">
        <v>38</v>
      </c>
      <c r="F29" s="48" t="s">
        <v>200</v>
      </c>
      <c r="G29" s="48" t="s">
        <v>49</v>
      </c>
      <c r="H29" s="49"/>
      <c r="I29" s="48" t="s">
        <v>40</v>
      </c>
      <c r="J29" s="48" t="s">
        <v>41</v>
      </c>
      <c r="K29" s="48" t="s">
        <v>50</v>
      </c>
      <c r="L29" s="48">
        <v>217.4</v>
      </c>
      <c r="M29" s="48">
        <v>0</v>
      </c>
      <c r="N29" s="48" t="s">
        <v>42</v>
      </c>
      <c r="O29" s="49"/>
    </row>
    <row r="30" spans="1:15" s="50" customFormat="1" x14ac:dyDescent="0.2">
      <c r="A30" s="48">
        <v>732</v>
      </c>
      <c r="B30" s="48">
        <v>2003</v>
      </c>
      <c r="C30" s="48" t="s">
        <v>78</v>
      </c>
      <c r="D30" s="48" t="s">
        <v>106</v>
      </c>
      <c r="E30" s="48" t="s">
        <v>38</v>
      </c>
      <c r="F30" s="48" t="s">
        <v>101</v>
      </c>
      <c r="G30" s="48" t="s">
        <v>102</v>
      </c>
      <c r="H30" s="49"/>
      <c r="I30" s="48" t="s">
        <v>90</v>
      </c>
      <c r="J30" s="48" t="s">
        <v>41</v>
      </c>
      <c r="K30" s="48" t="s">
        <v>50</v>
      </c>
      <c r="L30" s="48">
        <v>628</v>
      </c>
      <c r="M30" s="48">
        <v>628</v>
      </c>
      <c r="N30" s="48" t="s">
        <v>61</v>
      </c>
      <c r="O30" s="48" t="s">
        <v>103</v>
      </c>
    </row>
    <row r="31" spans="1:15" s="50" customFormat="1" x14ac:dyDescent="0.2">
      <c r="A31" s="48">
        <v>801</v>
      </c>
      <c r="B31" s="48">
        <v>2003</v>
      </c>
      <c r="C31" s="48" t="s">
        <v>203</v>
      </c>
      <c r="D31" s="48" t="s">
        <v>88</v>
      </c>
      <c r="E31" s="48" t="s">
        <v>38</v>
      </c>
      <c r="F31" s="48" t="s">
        <v>80</v>
      </c>
      <c r="G31" s="48" t="s">
        <v>107</v>
      </c>
      <c r="H31" s="49"/>
      <c r="I31" s="48" t="s">
        <v>87</v>
      </c>
      <c r="J31" s="48" t="s">
        <v>41</v>
      </c>
      <c r="K31" s="48" t="s">
        <v>54</v>
      </c>
      <c r="L31" s="48">
        <v>510</v>
      </c>
      <c r="M31" s="48">
        <v>510</v>
      </c>
      <c r="N31" s="48" t="s">
        <v>61</v>
      </c>
      <c r="O31" s="49"/>
    </row>
    <row r="32" spans="1:15" s="50" customFormat="1" x14ac:dyDescent="0.2">
      <c r="A32" s="48">
        <v>891</v>
      </c>
      <c r="B32" s="48">
        <v>2003</v>
      </c>
      <c r="C32" s="48" t="s">
        <v>203</v>
      </c>
      <c r="D32" s="48" t="s">
        <v>88</v>
      </c>
      <c r="E32" s="48" t="s">
        <v>38</v>
      </c>
      <c r="F32" s="48" t="s">
        <v>108</v>
      </c>
      <c r="G32" s="48" t="s">
        <v>109</v>
      </c>
      <c r="H32" s="49"/>
      <c r="I32" s="48" t="s">
        <v>87</v>
      </c>
      <c r="J32" s="48" t="s">
        <v>41</v>
      </c>
      <c r="K32" s="49"/>
      <c r="L32" s="48">
        <v>620</v>
      </c>
      <c r="M32" s="48">
        <v>620</v>
      </c>
      <c r="N32" s="48" t="s">
        <v>61</v>
      </c>
      <c r="O32" s="49"/>
    </row>
    <row r="33" spans="1:15" s="50" customFormat="1" x14ac:dyDescent="0.2">
      <c r="A33" s="51"/>
      <c r="B33" s="51"/>
      <c r="C33" s="51"/>
      <c r="D33" s="51"/>
      <c r="E33" s="51"/>
      <c r="F33" s="51"/>
      <c r="G33" s="51"/>
      <c r="I33" s="51"/>
      <c r="J33" s="51"/>
      <c r="L33" s="51"/>
      <c r="M33" s="51"/>
      <c r="N33" s="51"/>
    </row>
    <row r="34" spans="1:15" s="50" customFormat="1" x14ac:dyDescent="0.2">
      <c r="A34" s="51"/>
      <c r="B34" s="51"/>
      <c r="C34" s="51"/>
      <c r="D34" s="51"/>
      <c r="E34" s="51"/>
      <c r="F34" s="51"/>
      <c r="G34" s="51"/>
      <c r="I34" s="51"/>
      <c r="J34" s="51"/>
      <c r="L34" s="51"/>
      <c r="M34" s="51"/>
      <c r="N34" s="51"/>
    </row>
    <row r="35" spans="1:15" s="50" customFormat="1" ht="15.75" x14ac:dyDescent="0.25">
      <c r="A35" s="111" t="s">
        <v>222</v>
      </c>
      <c r="B35" s="51"/>
      <c r="C35" s="51"/>
      <c r="D35" s="51"/>
      <c r="E35" s="51"/>
      <c r="F35" s="51"/>
      <c r="G35" s="51"/>
      <c r="I35" s="51"/>
      <c r="J35" s="51"/>
      <c r="L35" s="51"/>
      <c r="M35" s="51"/>
      <c r="N35" s="51"/>
    </row>
    <row r="36" spans="1:15" s="50" customFormat="1" x14ac:dyDescent="0.2">
      <c r="B36" s="51"/>
      <c r="C36" s="51"/>
      <c r="D36" s="51"/>
      <c r="E36" s="51"/>
      <c r="F36" s="51"/>
      <c r="G36" s="51"/>
      <c r="I36" s="51"/>
      <c r="J36" s="51"/>
      <c r="L36" s="51"/>
      <c r="M36" s="51"/>
      <c r="N36" s="51"/>
    </row>
    <row r="37" spans="1:15" s="50" customFormat="1" x14ac:dyDescent="0.2">
      <c r="A37" s="52">
        <v>464</v>
      </c>
      <c r="B37" s="52">
        <v>2002</v>
      </c>
      <c r="C37" s="52" t="s">
        <v>154</v>
      </c>
      <c r="D37" s="52" t="s">
        <v>155</v>
      </c>
      <c r="E37" s="52" t="s">
        <v>112</v>
      </c>
      <c r="F37" s="52" t="s">
        <v>199</v>
      </c>
      <c r="G37" s="52" t="s">
        <v>156</v>
      </c>
      <c r="H37" s="53" t="s">
        <v>188</v>
      </c>
      <c r="I37" s="54" t="s">
        <v>90</v>
      </c>
      <c r="J37" s="54" t="s">
        <v>46</v>
      </c>
      <c r="K37" s="52" t="s">
        <v>157</v>
      </c>
      <c r="L37" s="52">
        <v>1600</v>
      </c>
      <c r="M37" s="52">
        <v>0</v>
      </c>
      <c r="N37" s="52" t="s">
        <v>61</v>
      </c>
      <c r="O37" s="53"/>
    </row>
    <row r="38" spans="1:15" s="50" customFormat="1" x14ac:dyDescent="0.2">
      <c r="A38" s="51">
        <v>776</v>
      </c>
      <c r="B38" s="51">
        <v>2002</v>
      </c>
      <c r="C38" s="51" t="s">
        <v>172</v>
      </c>
      <c r="D38" s="51" t="s">
        <v>173</v>
      </c>
      <c r="E38" s="51" t="s">
        <v>112</v>
      </c>
      <c r="F38" s="51" t="s">
        <v>108</v>
      </c>
      <c r="G38" s="51" t="s">
        <v>174</v>
      </c>
      <c r="H38" s="47" t="s">
        <v>217</v>
      </c>
      <c r="I38" s="51" t="s">
        <v>40</v>
      </c>
      <c r="J38" s="55" t="s">
        <v>46</v>
      </c>
      <c r="K38" s="51" t="s">
        <v>50</v>
      </c>
      <c r="L38" s="51">
        <v>1200</v>
      </c>
      <c r="M38" s="51">
        <v>1200</v>
      </c>
      <c r="N38" s="51" t="s">
        <v>61</v>
      </c>
      <c r="O38" s="51" t="s">
        <v>220</v>
      </c>
    </row>
    <row r="39" spans="1:15" s="50" customFormat="1" x14ac:dyDescent="0.2">
      <c r="A39" s="51">
        <v>69</v>
      </c>
      <c r="B39" s="51">
        <v>1999</v>
      </c>
      <c r="C39" s="51" t="s">
        <v>117</v>
      </c>
      <c r="D39" s="51" t="s">
        <v>76</v>
      </c>
      <c r="E39" s="51" t="s">
        <v>112</v>
      </c>
      <c r="F39" s="51" t="s">
        <v>118</v>
      </c>
      <c r="G39" s="51" t="s">
        <v>119</v>
      </c>
      <c r="H39" s="51" t="s">
        <v>188</v>
      </c>
      <c r="I39" s="51" t="s">
        <v>40</v>
      </c>
      <c r="J39" s="55" t="s">
        <v>46</v>
      </c>
      <c r="L39" s="51">
        <v>100</v>
      </c>
      <c r="M39" s="51">
        <v>100</v>
      </c>
      <c r="N39" s="51" t="s">
        <v>61</v>
      </c>
      <c r="O39" s="50" t="s">
        <v>210</v>
      </c>
    </row>
    <row r="40" spans="1:15" s="50" customFormat="1" x14ac:dyDescent="0.2">
      <c r="A40" s="51">
        <v>69</v>
      </c>
      <c r="B40" s="51">
        <v>1999</v>
      </c>
      <c r="C40" s="51" t="s">
        <v>117</v>
      </c>
      <c r="D40" s="51" t="s">
        <v>76</v>
      </c>
      <c r="E40" s="51" t="s">
        <v>112</v>
      </c>
      <c r="F40" s="51" t="s">
        <v>118</v>
      </c>
      <c r="G40" s="51" t="s">
        <v>119</v>
      </c>
      <c r="H40" s="51" t="s">
        <v>188</v>
      </c>
      <c r="I40" s="51" t="s">
        <v>40</v>
      </c>
      <c r="J40" s="55" t="s">
        <v>46</v>
      </c>
      <c r="L40" s="51">
        <v>100</v>
      </c>
      <c r="M40" s="51">
        <v>100</v>
      </c>
      <c r="N40" s="51" t="s">
        <v>61</v>
      </c>
      <c r="O40" s="50" t="s">
        <v>210</v>
      </c>
    </row>
    <row r="41" spans="1:15" s="50" customFormat="1" x14ac:dyDescent="0.2">
      <c r="A41" s="51">
        <v>902</v>
      </c>
      <c r="B41" s="51">
        <v>2004</v>
      </c>
      <c r="D41" s="51" t="s">
        <v>184</v>
      </c>
      <c r="E41" s="51" t="s">
        <v>112</v>
      </c>
      <c r="F41" s="51" t="s">
        <v>93</v>
      </c>
      <c r="G41" s="51">
        <v>0</v>
      </c>
      <c r="H41" s="50" t="s">
        <v>208</v>
      </c>
      <c r="I41" s="51" t="s">
        <v>87</v>
      </c>
      <c r="J41" s="55" t="s">
        <v>46</v>
      </c>
      <c r="K41" s="51" t="s">
        <v>50</v>
      </c>
      <c r="L41" s="51">
        <v>640</v>
      </c>
      <c r="M41" s="51">
        <v>640</v>
      </c>
      <c r="N41" s="51" t="s">
        <v>61</v>
      </c>
      <c r="O41" s="50" t="s">
        <v>218</v>
      </c>
    </row>
    <row r="42" spans="1:15" s="50" customFormat="1" x14ac:dyDescent="0.2">
      <c r="A42" s="51">
        <v>933</v>
      </c>
      <c r="B42" s="51">
        <v>2004</v>
      </c>
      <c r="C42" s="51" t="s">
        <v>151</v>
      </c>
      <c r="D42" s="51" t="s">
        <v>144</v>
      </c>
      <c r="E42" s="51" t="s">
        <v>112</v>
      </c>
      <c r="F42" s="51" t="s">
        <v>185</v>
      </c>
      <c r="G42" s="51" t="s">
        <v>186</v>
      </c>
      <c r="H42" s="50" t="s">
        <v>126</v>
      </c>
      <c r="I42" s="51" t="s">
        <v>87</v>
      </c>
      <c r="J42" s="55" t="s">
        <v>46</v>
      </c>
      <c r="L42" s="51">
        <v>503</v>
      </c>
      <c r="M42" s="51">
        <v>503</v>
      </c>
      <c r="N42" s="51" t="s">
        <v>61</v>
      </c>
      <c r="O42" s="50" t="s">
        <v>211</v>
      </c>
    </row>
    <row r="43" spans="1:15" s="50" customFormat="1" x14ac:dyDescent="0.2">
      <c r="A43" s="51">
        <v>770</v>
      </c>
      <c r="B43" s="51">
        <v>2002</v>
      </c>
      <c r="C43" s="51" t="s">
        <v>169</v>
      </c>
      <c r="D43" s="51" t="s">
        <v>170</v>
      </c>
      <c r="E43" s="51" t="s">
        <v>112</v>
      </c>
      <c r="F43" s="51" t="s">
        <v>108</v>
      </c>
      <c r="G43" s="51" t="s">
        <v>171</v>
      </c>
      <c r="I43" s="51" t="s">
        <v>90</v>
      </c>
      <c r="J43" s="55" t="s">
        <v>46</v>
      </c>
      <c r="K43" s="51" t="s">
        <v>50</v>
      </c>
      <c r="L43" s="51">
        <v>620</v>
      </c>
      <c r="M43" s="51">
        <v>620</v>
      </c>
      <c r="N43" s="51" t="s">
        <v>61</v>
      </c>
    </row>
    <row r="44" spans="1:15" s="50" customFormat="1" x14ac:dyDescent="0.2">
      <c r="A44" s="51">
        <v>785</v>
      </c>
      <c r="B44" s="51">
        <v>2003</v>
      </c>
      <c r="C44" s="51" t="s">
        <v>151</v>
      </c>
      <c r="D44" s="51" t="s">
        <v>144</v>
      </c>
      <c r="E44" s="51" t="s">
        <v>112</v>
      </c>
      <c r="F44" s="51" t="s">
        <v>135</v>
      </c>
      <c r="G44" s="51" t="s">
        <v>178</v>
      </c>
      <c r="H44" s="50" t="s">
        <v>126</v>
      </c>
      <c r="I44" s="51" t="s">
        <v>90</v>
      </c>
      <c r="J44" s="55" t="s">
        <v>46</v>
      </c>
      <c r="K44" s="51" t="s">
        <v>195</v>
      </c>
      <c r="L44" s="51">
        <v>520</v>
      </c>
      <c r="M44" s="51">
        <v>520</v>
      </c>
      <c r="N44" s="51" t="s">
        <v>61</v>
      </c>
      <c r="O44" s="50" t="s">
        <v>219</v>
      </c>
    </row>
    <row r="45" spans="1:15" s="50" customFormat="1" x14ac:dyDescent="0.2">
      <c r="A45" s="51">
        <v>721</v>
      </c>
      <c r="B45" s="51">
        <v>2002</v>
      </c>
      <c r="C45" s="51" t="s">
        <v>164</v>
      </c>
      <c r="D45" s="51" t="s">
        <v>165</v>
      </c>
      <c r="E45" s="51" t="s">
        <v>112</v>
      </c>
      <c r="F45" s="51" t="s">
        <v>113</v>
      </c>
      <c r="G45" s="51" t="s">
        <v>166</v>
      </c>
      <c r="H45" s="50" t="s">
        <v>188</v>
      </c>
      <c r="I45" s="51" t="s">
        <v>90</v>
      </c>
      <c r="J45" s="55" t="s">
        <v>41</v>
      </c>
      <c r="K45" s="51" t="s">
        <v>47</v>
      </c>
      <c r="L45" s="51">
        <v>537</v>
      </c>
      <c r="M45" s="51">
        <v>0</v>
      </c>
      <c r="N45" s="51" t="s">
        <v>61</v>
      </c>
      <c r="O45" s="51" t="s">
        <v>209</v>
      </c>
    </row>
    <row r="46" spans="1:15" s="50" customFormat="1" x14ac:dyDescent="0.2">
      <c r="A46" s="51"/>
      <c r="B46" s="51"/>
      <c r="C46" s="51"/>
      <c r="D46" s="51"/>
      <c r="E46" s="51"/>
      <c r="F46" s="51"/>
      <c r="G46" s="51"/>
      <c r="I46" s="51"/>
      <c r="J46" s="51"/>
      <c r="K46" s="51"/>
      <c r="L46" s="51"/>
      <c r="M46" s="51"/>
      <c r="N46" s="51"/>
    </row>
    <row r="47" spans="1:15" s="50" customFormat="1" x14ac:dyDescent="0.2">
      <c r="A47" s="51">
        <v>797</v>
      </c>
      <c r="B47" s="51">
        <v>2003</v>
      </c>
      <c r="C47" s="51" t="s">
        <v>179</v>
      </c>
      <c r="D47" s="51" t="s">
        <v>180</v>
      </c>
      <c r="E47" s="51" t="s">
        <v>112</v>
      </c>
      <c r="F47" s="51" t="s">
        <v>66</v>
      </c>
      <c r="G47" s="51" t="s">
        <v>181</v>
      </c>
      <c r="H47" s="50" t="s">
        <v>188</v>
      </c>
      <c r="I47" s="51" t="s">
        <v>90</v>
      </c>
      <c r="J47" s="51" t="s">
        <v>64</v>
      </c>
      <c r="K47" s="51" t="s">
        <v>47</v>
      </c>
      <c r="L47" s="51">
        <v>500</v>
      </c>
      <c r="M47" s="51">
        <v>500</v>
      </c>
      <c r="N47" s="51" t="s">
        <v>61</v>
      </c>
    </row>
    <row r="48" spans="1:15" s="50" customFormat="1" x14ac:dyDescent="0.2">
      <c r="A48" s="51">
        <v>60</v>
      </c>
      <c r="B48" s="51">
        <v>2000</v>
      </c>
      <c r="C48" s="51" t="s">
        <v>110</v>
      </c>
      <c r="D48" s="51" t="s">
        <v>111</v>
      </c>
      <c r="E48" s="51" t="s">
        <v>112</v>
      </c>
      <c r="F48" s="51" t="s">
        <v>113</v>
      </c>
      <c r="G48" s="51" t="s">
        <v>114</v>
      </c>
      <c r="H48" s="51" t="s">
        <v>115</v>
      </c>
      <c r="I48" s="51" t="s">
        <v>40</v>
      </c>
      <c r="J48" s="51" t="s">
        <v>41</v>
      </c>
      <c r="K48" s="51" t="s">
        <v>195</v>
      </c>
      <c r="L48" s="51">
        <v>136</v>
      </c>
      <c r="M48" s="51">
        <v>0</v>
      </c>
      <c r="N48" s="51" t="s">
        <v>42</v>
      </c>
      <c r="O48" s="51" t="s">
        <v>116</v>
      </c>
    </row>
    <row r="49" spans="1:15" s="50" customFormat="1" x14ac:dyDescent="0.2">
      <c r="A49" s="51">
        <v>165</v>
      </c>
      <c r="B49" s="51">
        <v>2000</v>
      </c>
      <c r="C49" s="51" t="s">
        <v>120</v>
      </c>
      <c r="D49" s="51" t="s">
        <v>121</v>
      </c>
      <c r="E49" s="51" t="s">
        <v>112</v>
      </c>
      <c r="F49" s="51" t="s">
        <v>74</v>
      </c>
      <c r="G49" s="51" t="s">
        <v>122</v>
      </c>
      <c r="I49" s="51" t="s">
        <v>40</v>
      </c>
      <c r="J49" s="51" t="s">
        <v>41</v>
      </c>
      <c r="K49" s="51" t="s">
        <v>50</v>
      </c>
      <c r="L49" s="51">
        <v>680</v>
      </c>
      <c r="M49" s="51">
        <v>680</v>
      </c>
      <c r="N49" s="51" t="s">
        <v>42</v>
      </c>
      <c r="O49" s="47" t="s">
        <v>216</v>
      </c>
    </row>
    <row r="50" spans="1:15" s="50" customFormat="1" x14ac:dyDescent="0.2">
      <c r="A50" s="51">
        <v>182</v>
      </c>
      <c r="B50" s="51">
        <v>2000</v>
      </c>
      <c r="C50" s="51" t="s">
        <v>138</v>
      </c>
      <c r="D50" s="51" t="s">
        <v>139</v>
      </c>
      <c r="E50" s="51" t="s">
        <v>112</v>
      </c>
      <c r="F50" s="51" t="s">
        <v>140</v>
      </c>
      <c r="G50" s="51" t="s">
        <v>202</v>
      </c>
      <c r="H50" s="51" t="s">
        <v>188</v>
      </c>
      <c r="I50" s="51" t="s">
        <v>40</v>
      </c>
      <c r="J50" s="51" t="s">
        <v>41</v>
      </c>
      <c r="K50" s="51" t="s">
        <v>50</v>
      </c>
      <c r="L50" s="51">
        <v>680</v>
      </c>
      <c r="M50" s="51">
        <v>115</v>
      </c>
      <c r="N50" s="51" t="s">
        <v>42</v>
      </c>
      <c r="O50" s="50" t="s">
        <v>221</v>
      </c>
    </row>
    <row r="51" spans="1:15" s="50" customFormat="1" x14ac:dyDescent="0.2">
      <c r="A51" s="51">
        <v>186</v>
      </c>
      <c r="B51" s="51">
        <v>2000</v>
      </c>
      <c r="C51" s="51" t="s">
        <v>110</v>
      </c>
      <c r="D51" s="51" t="s">
        <v>111</v>
      </c>
      <c r="E51" s="51" t="s">
        <v>112</v>
      </c>
      <c r="F51" s="51" t="s">
        <v>141</v>
      </c>
      <c r="G51" s="51" t="s">
        <v>142</v>
      </c>
      <c r="H51" s="51" t="s">
        <v>126</v>
      </c>
      <c r="I51" s="51" t="s">
        <v>40</v>
      </c>
      <c r="J51" s="51" t="s">
        <v>41</v>
      </c>
      <c r="K51" s="51" t="s">
        <v>54</v>
      </c>
      <c r="L51" s="51">
        <v>263.5</v>
      </c>
      <c r="M51" s="51">
        <v>0</v>
      </c>
      <c r="N51" s="51" t="s">
        <v>42</v>
      </c>
    </row>
    <row r="52" spans="1:15" s="50" customFormat="1" x14ac:dyDescent="0.2">
      <c r="A52" s="51">
        <v>332</v>
      </c>
      <c r="B52" s="51">
        <v>2001</v>
      </c>
      <c r="C52" s="51" t="s">
        <v>143</v>
      </c>
      <c r="D52" s="51" t="s">
        <v>144</v>
      </c>
      <c r="E52" s="51" t="s">
        <v>112</v>
      </c>
      <c r="F52" s="51" t="s">
        <v>145</v>
      </c>
      <c r="G52" s="51" t="s">
        <v>146</v>
      </c>
      <c r="H52" s="51" t="s">
        <v>126</v>
      </c>
      <c r="I52" s="51" t="s">
        <v>40</v>
      </c>
      <c r="J52" s="51" t="s">
        <v>41</v>
      </c>
      <c r="K52" s="51" t="s">
        <v>50</v>
      </c>
      <c r="L52" s="51">
        <v>500</v>
      </c>
      <c r="M52" s="51">
        <v>500</v>
      </c>
      <c r="N52" s="51" t="s">
        <v>61</v>
      </c>
    </row>
    <row r="53" spans="1:15" s="50" customFormat="1" x14ac:dyDescent="0.2">
      <c r="A53" s="51">
        <v>337</v>
      </c>
      <c r="B53" s="51">
        <v>2001</v>
      </c>
      <c r="C53" s="51" t="s">
        <v>48</v>
      </c>
      <c r="D53" s="51" t="s">
        <v>110</v>
      </c>
      <c r="E53" s="51" t="s">
        <v>112</v>
      </c>
      <c r="F53" s="51" t="s">
        <v>129</v>
      </c>
      <c r="G53" s="51" t="s">
        <v>147</v>
      </c>
      <c r="H53" s="51" t="s">
        <v>126</v>
      </c>
      <c r="I53" s="51" t="s">
        <v>40</v>
      </c>
      <c r="J53" s="51" t="s">
        <v>41</v>
      </c>
      <c r="K53" s="51" t="s">
        <v>50</v>
      </c>
      <c r="L53" s="51">
        <v>450</v>
      </c>
      <c r="M53" s="51">
        <v>450</v>
      </c>
      <c r="N53" s="51" t="s">
        <v>61</v>
      </c>
    </row>
    <row r="54" spans="1:15" s="50" customFormat="1" x14ac:dyDescent="0.2">
      <c r="A54" s="51">
        <v>345</v>
      </c>
      <c r="B54" s="51">
        <v>2002</v>
      </c>
      <c r="C54" s="51" t="s">
        <v>143</v>
      </c>
      <c r="D54" s="51" t="s">
        <v>144</v>
      </c>
      <c r="E54" s="51" t="s">
        <v>112</v>
      </c>
      <c r="F54" s="51" t="s">
        <v>80</v>
      </c>
      <c r="G54" s="51" t="s">
        <v>149</v>
      </c>
      <c r="H54" s="50" t="s">
        <v>126</v>
      </c>
      <c r="I54" s="51" t="s">
        <v>40</v>
      </c>
      <c r="J54" s="51" t="s">
        <v>41</v>
      </c>
      <c r="L54" s="51">
        <v>950</v>
      </c>
      <c r="M54" s="51">
        <v>950</v>
      </c>
      <c r="N54" s="51" t="s">
        <v>61</v>
      </c>
      <c r="O54" s="51" t="s">
        <v>150</v>
      </c>
    </row>
    <row r="55" spans="1:15" s="50" customFormat="1" x14ac:dyDescent="0.2">
      <c r="A55" s="51">
        <v>330</v>
      </c>
      <c r="B55" s="51">
        <v>2001</v>
      </c>
      <c r="C55" s="51" t="s">
        <v>110</v>
      </c>
      <c r="D55" s="51" t="s">
        <v>111</v>
      </c>
      <c r="E55" s="51" t="s">
        <v>112</v>
      </c>
      <c r="F55" s="51" t="s">
        <v>113</v>
      </c>
      <c r="G55" s="51" t="s">
        <v>114</v>
      </c>
      <c r="H55" s="51" t="s">
        <v>126</v>
      </c>
      <c r="I55" s="51" t="s">
        <v>90</v>
      </c>
      <c r="J55" s="51" t="s">
        <v>41</v>
      </c>
      <c r="L55" s="51">
        <v>300</v>
      </c>
      <c r="M55" s="51">
        <v>0</v>
      </c>
      <c r="N55" s="51" t="s">
        <v>61</v>
      </c>
    </row>
    <row r="57" spans="1:15" s="50" customFormat="1" x14ac:dyDescent="0.2">
      <c r="A57" s="51">
        <v>779</v>
      </c>
      <c r="B57" s="51">
        <v>2002</v>
      </c>
      <c r="C57" s="51" t="s">
        <v>175</v>
      </c>
      <c r="D57" s="51" t="s">
        <v>170</v>
      </c>
      <c r="E57" s="51" t="s">
        <v>112</v>
      </c>
      <c r="F57" s="51" t="s">
        <v>108</v>
      </c>
      <c r="G57" s="51" t="s">
        <v>176</v>
      </c>
      <c r="I57" s="51" t="s">
        <v>90</v>
      </c>
      <c r="J57" s="51" t="s">
        <v>41</v>
      </c>
      <c r="K57" s="51" t="s">
        <v>50</v>
      </c>
      <c r="L57" s="51">
        <v>640</v>
      </c>
      <c r="M57" s="51">
        <v>640</v>
      </c>
      <c r="N57" s="51" t="s">
        <v>61</v>
      </c>
    </row>
    <row r="58" spans="1:15" s="50" customFormat="1" x14ac:dyDescent="0.2">
      <c r="A58" s="51">
        <v>782</v>
      </c>
      <c r="B58" s="51">
        <v>2003</v>
      </c>
      <c r="C58" s="51" t="s">
        <v>169</v>
      </c>
      <c r="D58" s="51" t="s">
        <v>170</v>
      </c>
      <c r="E58" s="51" t="s">
        <v>112</v>
      </c>
      <c r="F58" s="51" t="s">
        <v>129</v>
      </c>
      <c r="G58" s="51" t="s">
        <v>177</v>
      </c>
      <c r="H58" s="50" t="s">
        <v>126</v>
      </c>
      <c r="I58" s="51" t="s">
        <v>90</v>
      </c>
      <c r="J58" s="51" t="s">
        <v>41</v>
      </c>
      <c r="L58" s="51">
        <v>850</v>
      </c>
      <c r="M58" s="51">
        <v>850</v>
      </c>
      <c r="N58" s="51" t="s">
        <v>61</v>
      </c>
    </row>
    <row r="59" spans="1:15" s="50" customFormat="1" x14ac:dyDescent="0.2">
      <c r="A59" s="51">
        <v>863</v>
      </c>
      <c r="B59" s="51">
        <v>2003</v>
      </c>
      <c r="C59" s="51" t="s">
        <v>182</v>
      </c>
      <c r="D59" s="51" t="s">
        <v>170</v>
      </c>
      <c r="E59" s="51" t="s">
        <v>112</v>
      </c>
      <c r="F59" s="51" t="s">
        <v>129</v>
      </c>
      <c r="G59" s="51" t="s">
        <v>183</v>
      </c>
      <c r="H59" s="51" t="s">
        <v>188</v>
      </c>
      <c r="I59" s="51" t="s">
        <v>90</v>
      </c>
      <c r="J59" s="51" t="s">
        <v>41</v>
      </c>
      <c r="K59" s="51" t="s">
        <v>50</v>
      </c>
      <c r="L59" s="51">
        <v>600</v>
      </c>
      <c r="M59" s="51">
        <v>600</v>
      </c>
      <c r="N59" s="51" t="s">
        <v>61</v>
      </c>
    </row>
    <row r="60" spans="1:15" s="50" customFormat="1" x14ac:dyDescent="0.2">
      <c r="A60" s="51"/>
      <c r="B60" s="51"/>
      <c r="C60" s="51"/>
      <c r="D60" s="51"/>
      <c r="E60" s="51"/>
      <c r="F60" s="51"/>
      <c r="G60" s="51"/>
      <c r="I60" s="51"/>
      <c r="J60" s="51"/>
      <c r="L60" s="51"/>
      <c r="M60" s="51"/>
      <c r="N60" s="51"/>
    </row>
    <row r="61" spans="1:15" s="50" customFormat="1" x14ac:dyDescent="0.2">
      <c r="B61" s="51"/>
      <c r="C61" s="51"/>
      <c r="D61" s="51"/>
      <c r="E61" s="51"/>
      <c r="F61" s="51"/>
      <c r="G61" s="51"/>
      <c r="I61" s="51"/>
      <c r="J61" s="51"/>
      <c r="L61" s="51"/>
      <c r="M61" s="51"/>
      <c r="N61" s="51"/>
    </row>
    <row r="62" spans="1:15" s="50" customFormat="1" x14ac:dyDescent="0.2">
      <c r="A62" s="3"/>
    </row>
    <row r="64" spans="1:15" s="50" customFormat="1" x14ac:dyDescent="0.2">
      <c r="A64" s="51">
        <v>343</v>
      </c>
      <c r="B64" s="51">
        <v>2001</v>
      </c>
      <c r="C64" s="51" t="s">
        <v>123</v>
      </c>
      <c r="D64" s="51" t="s">
        <v>124</v>
      </c>
      <c r="E64" s="51" t="s">
        <v>112</v>
      </c>
      <c r="F64" s="51" t="s">
        <v>199</v>
      </c>
      <c r="G64" s="51" t="s">
        <v>125</v>
      </c>
      <c r="H64" s="51" t="s">
        <v>126</v>
      </c>
      <c r="I64" s="51" t="s">
        <v>40</v>
      </c>
      <c r="J64" s="51" t="s">
        <v>41</v>
      </c>
      <c r="K64" s="51" t="s">
        <v>50</v>
      </c>
      <c r="L64" s="51">
        <v>160</v>
      </c>
      <c r="M64" s="51">
        <v>0</v>
      </c>
      <c r="N64" s="51" t="s">
        <v>61</v>
      </c>
      <c r="O64" s="51" t="s">
        <v>148</v>
      </c>
    </row>
    <row r="65" spans="1:15" s="50" customFormat="1" x14ac:dyDescent="0.2">
      <c r="A65" s="51">
        <v>463</v>
      </c>
      <c r="B65" s="51">
        <v>2002</v>
      </c>
      <c r="C65" s="51" t="s">
        <v>151</v>
      </c>
      <c r="D65" s="51" t="s">
        <v>144</v>
      </c>
      <c r="E65" s="51" t="s">
        <v>112</v>
      </c>
      <c r="F65" s="51" t="s">
        <v>199</v>
      </c>
      <c r="G65" s="51" t="s">
        <v>152</v>
      </c>
      <c r="H65" s="51" t="s">
        <v>126</v>
      </c>
      <c r="I65" s="51" t="s">
        <v>40</v>
      </c>
      <c r="J65" s="51" t="s">
        <v>46</v>
      </c>
      <c r="K65" s="51" t="s">
        <v>153</v>
      </c>
      <c r="L65" s="51">
        <v>1220</v>
      </c>
      <c r="M65" s="51">
        <v>0</v>
      </c>
      <c r="N65" s="51" t="s">
        <v>61</v>
      </c>
    </row>
    <row r="66" spans="1:15" s="50" customFormat="1" x14ac:dyDescent="0.2">
      <c r="A66" s="51">
        <v>465</v>
      </c>
      <c r="B66" s="51">
        <v>2002</v>
      </c>
      <c r="C66" s="51" t="s">
        <v>123</v>
      </c>
      <c r="D66" s="51" t="s">
        <v>124</v>
      </c>
      <c r="E66" s="51" t="s">
        <v>112</v>
      </c>
      <c r="F66" s="51" t="s">
        <v>199</v>
      </c>
      <c r="G66" s="51" t="s">
        <v>125</v>
      </c>
      <c r="H66" s="51" t="s">
        <v>126</v>
      </c>
      <c r="I66" s="51" t="s">
        <v>40</v>
      </c>
      <c r="J66" s="51" t="s">
        <v>41</v>
      </c>
      <c r="K66" s="51" t="s">
        <v>50</v>
      </c>
      <c r="L66" s="51">
        <v>400</v>
      </c>
      <c r="M66" s="51">
        <v>0</v>
      </c>
      <c r="N66" s="51" t="s">
        <v>61</v>
      </c>
      <c r="O66" s="51" t="s">
        <v>148</v>
      </c>
    </row>
    <row r="67" spans="1:15" s="50" customFormat="1" x14ac:dyDescent="0.2">
      <c r="A67" s="51">
        <v>175</v>
      </c>
      <c r="B67" s="51">
        <v>2000</v>
      </c>
      <c r="C67" s="51" t="s">
        <v>127</v>
      </c>
      <c r="D67" s="51" t="s">
        <v>128</v>
      </c>
      <c r="E67" s="51" t="s">
        <v>112</v>
      </c>
      <c r="F67" s="51" t="s">
        <v>129</v>
      </c>
      <c r="G67" s="51" t="s">
        <v>130</v>
      </c>
      <c r="H67" s="51" t="s">
        <v>126</v>
      </c>
      <c r="I67" s="51" t="s">
        <v>90</v>
      </c>
      <c r="J67" s="51" t="s">
        <v>41</v>
      </c>
      <c r="K67" s="51" t="s">
        <v>50</v>
      </c>
      <c r="L67" s="51">
        <v>325</v>
      </c>
      <c r="M67" s="51">
        <v>0</v>
      </c>
      <c r="N67" s="51" t="s">
        <v>61</v>
      </c>
    </row>
    <row r="68" spans="1:15" s="50" customFormat="1" x14ac:dyDescent="0.2">
      <c r="A68" s="51">
        <v>706</v>
      </c>
      <c r="B68" s="51">
        <v>2003</v>
      </c>
      <c r="C68" s="51" t="s">
        <v>48</v>
      </c>
      <c r="D68" s="51" t="s">
        <v>162</v>
      </c>
      <c r="E68" s="51" t="s">
        <v>112</v>
      </c>
      <c r="F68" s="51" t="s">
        <v>135</v>
      </c>
      <c r="G68" s="51" t="s">
        <v>163</v>
      </c>
      <c r="I68" s="51" t="s">
        <v>90</v>
      </c>
      <c r="J68" s="51" t="s">
        <v>41</v>
      </c>
      <c r="K68" s="51" t="s">
        <v>50</v>
      </c>
      <c r="L68" s="51">
        <v>218</v>
      </c>
      <c r="M68" s="51">
        <v>0</v>
      </c>
      <c r="N68" s="51" t="s">
        <v>61</v>
      </c>
    </row>
    <row r="69" spans="1:15" s="50" customFormat="1" x14ac:dyDescent="0.2">
      <c r="A69" s="51">
        <v>723</v>
      </c>
      <c r="B69" s="51">
        <v>2002</v>
      </c>
      <c r="C69" s="51" t="s">
        <v>167</v>
      </c>
      <c r="D69" s="51" t="s">
        <v>162</v>
      </c>
      <c r="E69" s="51" t="s">
        <v>112</v>
      </c>
      <c r="F69" s="51" t="s">
        <v>135</v>
      </c>
      <c r="G69" s="51" t="s">
        <v>168</v>
      </c>
      <c r="I69" s="51" t="s">
        <v>90</v>
      </c>
      <c r="J69" s="51" t="s">
        <v>41</v>
      </c>
      <c r="K69" s="51" t="s">
        <v>50</v>
      </c>
      <c r="L69" s="51">
        <v>434</v>
      </c>
      <c r="M69" s="51">
        <v>0</v>
      </c>
      <c r="N69" s="51" t="s">
        <v>61</v>
      </c>
    </row>
    <row r="70" spans="1:15" s="50" customFormat="1" x14ac:dyDescent="0.2">
      <c r="A70" s="51">
        <v>178</v>
      </c>
      <c r="B70" s="51">
        <v>2000</v>
      </c>
      <c r="C70" s="51" t="s">
        <v>133</v>
      </c>
      <c r="D70" s="51" t="s">
        <v>134</v>
      </c>
      <c r="E70" s="51" t="s">
        <v>112</v>
      </c>
      <c r="F70" s="51" t="s">
        <v>135</v>
      </c>
      <c r="G70" s="51" t="s">
        <v>136</v>
      </c>
      <c r="I70" s="51" t="s">
        <v>40</v>
      </c>
      <c r="J70" s="51" t="s">
        <v>41</v>
      </c>
      <c r="K70" s="51" t="s">
        <v>50</v>
      </c>
      <c r="L70" s="51">
        <v>500</v>
      </c>
      <c r="M70" s="51">
        <v>0</v>
      </c>
      <c r="N70" s="51" t="s">
        <v>42</v>
      </c>
      <c r="O70" s="51" t="s">
        <v>137</v>
      </c>
    </row>
    <row r="71" spans="1:15" s="50" customFormat="1" x14ac:dyDescent="0.2">
      <c r="A71" s="51">
        <v>174</v>
      </c>
      <c r="B71" s="51">
        <v>2000</v>
      </c>
      <c r="C71" s="51" t="s">
        <v>123</v>
      </c>
      <c r="D71" s="51" t="s">
        <v>124</v>
      </c>
      <c r="E71" s="51" t="s">
        <v>112</v>
      </c>
      <c r="F71" s="51" t="s">
        <v>199</v>
      </c>
      <c r="G71" s="47" t="s">
        <v>207</v>
      </c>
      <c r="H71" s="51" t="s">
        <v>126</v>
      </c>
      <c r="I71" s="51" t="s">
        <v>40</v>
      </c>
      <c r="J71" s="51" t="s">
        <v>41</v>
      </c>
      <c r="K71" s="51" t="s">
        <v>50</v>
      </c>
      <c r="L71" s="51">
        <v>640</v>
      </c>
      <c r="M71" s="51">
        <v>0</v>
      </c>
      <c r="N71" s="51" t="s">
        <v>42</v>
      </c>
      <c r="O71" s="51" t="s">
        <v>206</v>
      </c>
    </row>
    <row r="72" spans="1:15" s="50" customFormat="1" x14ac:dyDescent="0.2">
      <c r="A72" s="51">
        <v>177</v>
      </c>
      <c r="B72" s="51">
        <v>2000</v>
      </c>
      <c r="C72" s="51" t="s">
        <v>131</v>
      </c>
      <c r="D72" s="51" t="s">
        <v>68</v>
      </c>
      <c r="E72" s="51" t="s">
        <v>112</v>
      </c>
      <c r="F72" s="51" t="s">
        <v>118</v>
      </c>
      <c r="G72" s="51" t="s">
        <v>132</v>
      </c>
      <c r="I72" s="51" t="s">
        <v>90</v>
      </c>
      <c r="J72" s="51" t="s">
        <v>41</v>
      </c>
      <c r="L72" s="51">
        <v>80</v>
      </c>
      <c r="M72" s="51">
        <v>80</v>
      </c>
      <c r="N72" s="51" t="s">
        <v>61</v>
      </c>
    </row>
    <row r="73" spans="1:15" s="50" customFormat="1" x14ac:dyDescent="0.2">
      <c r="A73" s="51">
        <v>680</v>
      </c>
      <c r="B73" s="51">
        <v>2000</v>
      </c>
      <c r="C73" s="51" t="s">
        <v>158</v>
      </c>
      <c r="D73" s="51" t="s">
        <v>159</v>
      </c>
      <c r="E73" s="51" t="s">
        <v>112</v>
      </c>
      <c r="F73" s="51" t="s">
        <v>158</v>
      </c>
      <c r="G73" s="51" t="s">
        <v>160</v>
      </c>
      <c r="I73" s="51" t="s">
        <v>40</v>
      </c>
      <c r="J73" s="51" t="s">
        <v>41</v>
      </c>
      <c r="K73" s="51" t="s">
        <v>50</v>
      </c>
      <c r="L73" s="51">
        <v>345</v>
      </c>
      <c r="M73" s="51">
        <v>345</v>
      </c>
      <c r="N73" s="51" t="s">
        <v>42</v>
      </c>
      <c r="O73" s="51" t="s">
        <v>161</v>
      </c>
    </row>
  </sheetData>
  <phoneticPr fontId="0" type="noConversion"/>
  <pageMargins left="0.75" right="0.75" top="0.76" bottom="1" header="0.5" footer="0.5"/>
  <pageSetup paperSize="5"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85" workbookViewId="0">
      <selection activeCell="A4" sqref="A4"/>
    </sheetView>
  </sheetViews>
  <sheetFormatPr defaultRowHeight="12.75" x14ac:dyDescent="0.2"/>
  <cols>
    <col min="1" max="1" width="31" style="9" bestFit="1" customWidth="1"/>
    <col min="2" max="2" width="25.7109375" style="9" bestFit="1" customWidth="1"/>
    <col min="3" max="3" width="9" style="14" bestFit="1" customWidth="1"/>
    <col min="4" max="4" width="10.5703125" style="14" bestFit="1" customWidth="1"/>
    <col min="5" max="5" width="16.42578125" style="76" customWidth="1"/>
    <col min="6" max="6" width="26.28515625" style="14" customWidth="1"/>
    <col min="7" max="7" width="25.140625" style="9" bestFit="1" customWidth="1"/>
    <col min="8" max="8" width="19.85546875" style="9" bestFit="1" customWidth="1"/>
    <col min="9" max="16384" width="9.140625" style="9"/>
  </cols>
  <sheetData>
    <row r="1" spans="1:8" ht="15.75" x14ac:dyDescent="0.25">
      <c r="A1" s="13"/>
    </row>
    <row r="2" spans="1:8" x14ac:dyDescent="0.2">
      <c r="A2" s="107"/>
    </row>
    <row r="3" spans="1:8" x14ac:dyDescent="0.2">
      <c r="B3" s="69"/>
      <c r="C3" s="56"/>
      <c r="D3" s="56"/>
      <c r="E3" s="82"/>
      <c r="F3" s="56"/>
    </row>
    <row r="4" spans="1:8" x14ac:dyDescent="0.2">
      <c r="B4" s="58"/>
      <c r="C4" s="57"/>
      <c r="D4" s="57"/>
      <c r="E4" s="83"/>
      <c r="F4" s="58"/>
    </row>
    <row r="5" spans="1:8" x14ac:dyDescent="0.2">
      <c r="C5" s="59"/>
      <c r="D5" s="59"/>
      <c r="F5" s="9"/>
    </row>
    <row r="6" spans="1:8" x14ac:dyDescent="0.2">
      <c r="B6" s="64"/>
      <c r="C6" s="65"/>
      <c r="D6" s="74"/>
      <c r="F6" s="60"/>
    </row>
    <row r="7" spans="1:8" x14ac:dyDescent="0.2">
      <c r="B7" s="64"/>
      <c r="C7" s="65"/>
      <c r="D7" s="74"/>
      <c r="F7" s="77"/>
    </row>
    <row r="8" spans="1:8" x14ac:dyDescent="0.2">
      <c r="B8" s="71"/>
      <c r="C8" s="65"/>
      <c r="D8" s="74"/>
      <c r="F8" s="77"/>
    </row>
    <row r="9" spans="1:8" x14ac:dyDescent="0.2">
      <c r="B9" s="60"/>
      <c r="C9" s="60"/>
      <c r="D9" s="77"/>
      <c r="F9" s="77"/>
    </row>
    <row r="10" spans="1:8" x14ac:dyDescent="0.2">
      <c r="A10" s="58"/>
      <c r="B10" s="61"/>
      <c r="C10" s="60"/>
      <c r="D10" s="77"/>
      <c r="F10" s="77"/>
    </row>
    <row r="11" spans="1:8" x14ac:dyDescent="0.2">
      <c r="B11" s="72"/>
      <c r="C11" s="65"/>
      <c r="D11" s="74"/>
      <c r="E11" s="75"/>
      <c r="F11" s="74"/>
    </row>
    <row r="12" spans="1:8" x14ac:dyDescent="0.2">
      <c r="B12" s="64"/>
      <c r="C12" s="60"/>
      <c r="D12" s="77"/>
      <c r="F12" s="77"/>
    </row>
    <row r="13" spans="1:8" x14ac:dyDescent="0.2">
      <c r="B13" s="14"/>
      <c r="C13" s="60"/>
      <c r="D13" s="77"/>
      <c r="F13" s="74"/>
    </row>
    <row r="14" spans="1:8" x14ac:dyDescent="0.2">
      <c r="B14" s="61"/>
      <c r="C14" s="65"/>
      <c r="D14" s="74"/>
      <c r="E14" s="75"/>
      <c r="F14" s="74"/>
    </row>
    <row r="15" spans="1:8" x14ac:dyDescent="0.2">
      <c r="B15" s="14"/>
      <c r="C15" s="65"/>
      <c r="D15" s="74"/>
      <c r="E15" s="75"/>
      <c r="F15" s="74"/>
      <c r="H15" s="58"/>
    </row>
    <row r="16" spans="1:8" x14ac:dyDescent="0.2">
      <c r="B16" s="16"/>
      <c r="C16" s="67"/>
      <c r="D16" s="78"/>
      <c r="E16" s="84"/>
      <c r="F16" s="78"/>
    </row>
    <row r="17" spans="1:7" x14ac:dyDescent="0.2">
      <c r="B17" s="60"/>
      <c r="C17" s="60"/>
      <c r="D17" s="77"/>
      <c r="E17" s="14"/>
      <c r="F17" s="77"/>
    </row>
    <row r="18" spans="1:7" x14ac:dyDescent="0.2">
      <c r="B18" s="67"/>
      <c r="C18" s="67"/>
      <c r="D18" s="78"/>
      <c r="E18" s="84"/>
      <c r="F18" s="78"/>
    </row>
    <row r="19" spans="1:7" x14ac:dyDescent="0.2">
      <c r="B19" s="60"/>
      <c r="C19" s="60"/>
      <c r="D19" s="77"/>
      <c r="F19" s="77"/>
    </row>
    <row r="20" spans="1:7" x14ac:dyDescent="0.2">
      <c r="B20" s="60"/>
      <c r="C20" s="60"/>
      <c r="D20" s="77"/>
      <c r="F20" s="77"/>
    </row>
    <row r="21" spans="1:7" x14ac:dyDescent="0.2">
      <c r="A21" s="58"/>
      <c r="B21" s="68"/>
      <c r="C21" s="85"/>
      <c r="D21" s="79"/>
      <c r="F21" s="77"/>
    </row>
    <row r="22" spans="1:7" x14ac:dyDescent="0.2">
      <c r="A22" s="108"/>
      <c r="B22" s="69"/>
      <c r="C22" s="80"/>
      <c r="D22" s="80"/>
      <c r="F22" s="77"/>
    </row>
    <row r="23" spans="1:7" x14ac:dyDescent="0.2">
      <c r="B23" s="58"/>
      <c r="C23" s="81"/>
      <c r="D23" s="81"/>
      <c r="F23" s="77"/>
    </row>
    <row r="24" spans="1:7" x14ac:dyDescent="0.2">
      <c r="C24" s="74"/>
      <c r="D24" s="74"/>
      <c r="F24" s="77"/>
    </row>
    <row r="25" spans="1:7" x14ac:dyDescent="0.2">
      <c r="B25" s="70"/>
      <c r="C25" s="74"/>
      <c r="D25" s="74"/>
      <c r="F25" s="77"/>
    </row>
    <row r="26" spans="1:7" x14ac:dyDescent="0.2">
      <c r="B26" s="64"/>
      <c r="C26" s="74"/>
      <c r="D26" s="74"/>
      <c r="F26" s="77"/>
      <c r="G26" s="109"/>
    </row>
    <row r="27" spans="1:7" x14ac:dyDescent="0.2">
      <c r="B27" s="71"/>
      <c r="C27" s="74"/>
      <c r="D27" s="74"/>
      <c r="F27" s="77"/>
      <c r="G27" s="110"/>
    </row>
    <row r="28" spans="1:7" x14ac:dyDescent="0.2">
      <c r="B28" s="60"/>
      <c r="C28" s="77"/>
      <c r="D28" s="77"/>
      <c r="F28" s="77"/>
      <c r="G28" s="60"/>
    </row>
    <row r="29" spans="1:7" x14ac:dyDescent="0.2">
      <c r="A29" s="58"/>
      <c r="B29" s="61"/>
      <c r="C29" s="61"/>
      <c r="D29" s="61"/>
      <c r="F29" s="62"/>
      <c r="G29" s="62"/>
    </row>
    <row r="30" spans="1:7" x14ac:dyDescent="0.2">
      <c r="B30" s="72"/>
      <c r="C30" s="63"/>
      <c r="D30" s="63"/>
      <c r="G30" s="14"/>
    </row>
    <row r="31" spans="1:7" x14ac:dyDescent="0.2">
      <c r="B31" s="64"/>
      <c r="C31" s="64"/>
      <c r="D31" s="64"/>
      <c r="F31" s="62"/>
      <c r="G31" s="62"/>
    </row>
    <row r="32" spans="1:7" x14ac:dyDescent="0.2">
      <c r="B32" s="14"/>
      <c r="C32" s="65"/>
      <c r="D32" s="15"/>
      <c r="F32" s="9"/>
    </row>
    <row r="33" spans="1:7" x14ac:dyDescent="0.2">
      <c r="B33" s="61"/>
      <c r="C33" s="66"/>
      <c r="D33" s="66"/>
      <c r="F33" s="9"/>
    </row>
    <row r="34" spans="1:7" x14ac:dyDescent="0.2">
      <c r="B34" s="14"/>
      <c r="C34" s="15"/>
      <c r="D34" s="15"/>
      <c r="F34" s="9"/>
    </row>
    <row r="35" spans="1:7" x14ac:dyDescent="0.2">
      <c r="B35" s="16"/>
      <c r="C35" s="16"/>
      <c r="D35" s="16"/>
      <c r="F35" s="9"/>
    </row>
    <row r="36" spans="1:7" x14ac:dyDescent="0.2">
      <c r="B36" s="60"/>
      <c r="G36" s="14"/>
    </row>
    <row r="37" spans="1:7" x14ac:dyDescent="0.2">
      <c r="B37" s="67"/>
      <c r="C37" s="67"/>
      <c r="D37" s="67"/>
      <c r="F37" s="62"/>
      <c r="G37" s="62"/>
    </row>
    <row r="38" spans="1:7" x14ac:dyDescent="0.2">
      <c r="F38" s="9"/>
    </row>
    <row r="39" spans="1:7" x14ac:dyDescent="0.2">
      <c r="A39" s="73"/>
      <c r="F39" s="9"/>
    </row>
    <row r="40" spans="1:7" x14ac:dyDescent="0.2">
      <c r="F40" s="9"/>
    </row>
    <row r="41" spans="1:7" x14ac:dyDescent="0.2">
      <c r="E41" s="75"/>
      <c r="F41" s="15"/>
      <c r="G41" s="15"/>
    </row>
    <row r="42" spans="1:7" x14ac:dyDescent="0.2">
      <c r="E42" s="84"/>
      <c r="F42" s="16"/>
      <c r="G42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Netbacks</vt:lpstr>
      <vt:lpstr>Competing Projects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Jan Havlíček</cp:lastModifiedBy>
  <cp:lastPrinted>2001-04-24T20:35:59Z</cp:lastPrinted>
  <dcterms:created xsi:type="dcterms:W3CDTF">2001-04-19T23:27:24Z</dcterms:created>
  <dcterms:modified xsi:type="dcterms:W3CDTF">2023-09-13T16:42:50Z</dcterms:modified>
</cp:coreProperties>
</file>